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'Plan1'!$A$1:$L$36</definedName>
  </definedNames>
  <calcPr fullCalcOnLoad="1"/>
</workbook>
</file>

<file path=xl/sharedStrings.xml><?xml version="1.0" encoding="utf-8"?>
<sst xmlns="http://schemas.openxmlformats.org/spreadsheetml/2006/main" count="41" uniqueCount="23">
  <si>
    <t>PREFEITURA MUNICIPAL DE BIRIGUI</t>
  </si>
  <si>
    <t>Estado de São Paulo</t>
  </si>
  <si>
    <t>CNPJ 46.151.718/0001-80</t>
  </si>
  <si>
    <t>ANEXO DE METAS FISCAIS</t>
  </si>
  <si>
    <t>(LRF, art. 4º, § 2º , Inciso II)</t>
  </si>
  <si>
    <t>MUNICÍPIO: BIRIGÜI</t>
  </si>
  <si>
    <t>ESPECIFICAÇÃO</t>
  </si>
  <si>
    <t>VALORES A PREÇOS CORRENTES</t>
  </si>
  <si>
    <t>%</t>
  </si>
  <si>
    <t>Receita Total</t>
  </si>
  <si>
    <t>Receitas Não-Financeiras (I)</t>
  </si>
  <si>
    <t>Despesa Total</t>
  </si>
  <si>
    <t>Despesas Não-Financeiras (II)</t>
  </si>
  <si>
    <t>Resultado Primário (I-II)</t>
  </si>
  <si>
    <t>Resultado Nominal</t>
  </si>
  <si>
    <t>Dívida Pública Consolidada</t>
  </si>
  <si>
    <t>Dívida Consolidada Líquida</t>
  </si>
  <si>
    <t>VALORES A PREÇOS CONSTANTES</t>
  </si>
  <si>
    <t>FONTE: PMB - Secretaria de Finanças</t>
  </si>
  <si>
    <t>WILSON CARLOS RODRIGUES BORINI</t>
  </si>
  <si>
    <r>
      <t xml:space="preserve">     </t>
    </r>
    <r>
      <rPr>
        <b/>
        <sz val="12"/>
        <rFont val="Times New Roman"/>
        <family val="1"/>
      </rPr>
      <t>Prefeito Municipal</t>
    </r>
  </si>
  <si>
    <t>DEMONSTRATIVO III – METAS ATUAIS COMPARADAS COM AS FIXADAS NOS TRÊS EXERCÍCIOS ANTERIORES</t>
  </si>
  <si>
    <t>EXERCÍCIO: 2010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</si>
</sst>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_);_(* \(#,##0.00\);_(* \-??_);_(@_)"/>
    <numFmt numFmtId="171" formatCode="#,##0.00;\-#,##0.00"/>
    <numFmt numFmtId="172" formatCode="0.00_);\(0.00\)"/>
  </numFmts>
  <fonts count="13">
    <font>
      <sz val="10"/>
      <name val="Arial"/>
      <family val="0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Arial"/>
      <family val="0"/>
    </font>
    <font>
      <sz val="12"/>
      <name val="Arial"/>
      <family val="0"/>
    </font>
    <font>
      <sz val="12"/>
      <color indexed="9"/>
      <name val="Arial"/>
      <family val="0"/>
    </font>
    <font>
      <sz val="10"/>
      <name val="Times New Roman"/>
      <family val="1"/>
    </font>
    <font>
      <sz val="12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3" borderId="1" xfId="0" applyFont="1" applyFill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170" fontId="2" fillId="0" borderId="2" xfId="18" applyFont="1" applyFill="1" applyBorder="1" applyAlignment="1" applyProtection="1">
      <alignment horizontal="right" vertical="top" wrapText="1"/>
      <protection/>
    </xf>
    <xf numFmtId="0" fontId="2" fillId="0" borderId="2" xfId="0" applyFont="1" applyBorder="1" applyAlignment="1">
      <alignment horizontal="center" vertical="top" wrapText="1"/>
    </xf>
    <xf numFmtId="170" fontId="2" fillId="0" borderId="2" xfId="0" applyNumberFormat="1" applyFont="1" applyBorder="1" applyAlignment="1">
      <alignment vertical="top" wrapText="1"/>
    </xf>
    <xf numFmtId="170" fontId="2" fillId="0" borderId="2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2" fillId="3" borderId="2" xfId="0" applyFont="1" applyFill="1" applyBorder="1" applyAlignment="1">
      <alignment horizontal="center" vertical="top" wrapText="1"/>
    </xf>
    <xf numFmtId="170" fontId="2" fillId="3" borderId="2" xfId="0" applyNumberFormat="1" applyFont="1" applyFill="1" applyBorder="1" applyAlignment="1">
      <alignment horizontal="right" vertical="top" wrapText="1"/>
    </xf>
    <xf numFmtId="4" fontId="2" fillId="0" borderId="2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72" fontId="2" fillId="0" borderId="2" xfId="0" applyNumberFormat="1" applyFont="1" applyBorder="1" applyAlignment="1">
      <alignment horizontal="right" vertical="top" wrapText="1"/>
    </xf>
    <xf numFmtId="172" fontId="2" fillId="0" borderId="2" xfId="18" applyNumberFormat="1" applyFont="1" applyFill="1" applyBorder="1" applyAlignment="1" applyProtection="1">
      <alignment horizontal="right" vertical="top" wrapText="1"/>
      <protection/>
    </xf>
    <xf numFmtId="172" fontId="2" fillId="0" borderId="2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C1">
      <selection activeCell="H34" sqref="H34"/>
    </sheetView>
  </sheetViews>
  <sheetFormatPr defaultColWidth="9.140625" defaultRowHeight="12.75"/>
  <cols>
    <col min="1" max="1" width="27.421875" style="0" customWidth="1"/>
    <col min="2" max="2" width="18.7109375" style="0" customWidth="1"/>
    <col min="3" max="3" width="19.28125" style="0" customWidth="1"/>
    <col min="4" max="4" width="6.7109375" style="0" customWidth="1"/>
    <col min="5" max="5" width="17.421875" style="0" customWidth="1"/>
    <col min="6" max="6" width="6.7109375" style="0" customWidth="1"/>
    <col min="7" max="7" width="19.28125" style="0" customWidth="1"/>
    <col min="8" max="8" width="6.7109375" style="0" customWidth="1"/>
    <col min="9" max="9" width="16.7109375" style="0" customWidth="1"/>
    <col min="10" max="10" width="10.28125" style="0" customWidth="1"/>
    <col min="11" max="11" width="17.00390625" style="0" customWidth="1"/>
    <col min="12" max="12" width="8.57421875" style="0" customWidth="1"/>
  </cols>
  <sheetData>
    <row r="1" spans="2:12" ht="25.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0.25">
      <c r="A2" s="1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20.25"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6" ht="12.75">
      <c r="A6" s="2"/>
    </row>
    <row r="7" spans="1:12" ht="15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s="3" customFormat="1" ht="12.75">
      <c r="A8" s="29" t="s">
        <v>21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5.75">
      <c r="A10" s="4" t="s">
        <v>5</v>
      </c>
      <c r="F10" s="4"/>
      <c r="I10" s="4"/>
      <c r="J10" s="4" t="s">
        <v>22</v>
      </c>
      <c r="L10" s="5"/>
    </row>
    <row r="11" ht="12.75">
      <c r="A11" s="2"/>
    </row>
    <row r="12" spans="1:12" s="7" customFormat="1" ht="15.75" customHeight="1">
      <c r="A12" s="6" t="s">
        <v>6</v>
      </c>
      <c r="B12" s="30" t="s">
        <v>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s="10" customFormat="1" ht="15.75">
      <c r="A13" s="8"/>
      <c r="B13" s="9">
        <v>2007</v>
      </c>
      <c r="C13" s="9">
        <v>2008</v>
      </c>
      <c r="D13" s="9" t="s">
        <v>8</v>
      </c>
      <c r="E13" s="9">
        <v>2009</v>
      </c>
      <c r="F13" s="9" t="s">
        <v>8</v>
      </c>
      <c r="G13" s="9">
        <v>2010</v>
      </c>
      <c r="H13" s="9" t="s">
        <v>8</v>
      </c>
      <c r="I13" s="9">
        <v>2011</v>
      </c>
      <c r="J13" s="9" t="s">
        <v>8</v>
      </c>
      <c r="K13" s="9">
        <v>2012</v>
      </c>
      <c r="L13" s="9" t="s">
        <v>8</v>
      </c>
    </row>
    <row r="14" spans="1:12" s="10" customFormat="1" ht="15.75" customHeight="1">
      <c r="A14" s="11" t="s">
        <v>9</v>
      </c>
      <c r="B14" s="13">
        <v>127741000</v>
      </c>
      <c r="C14" s="13">
        <v>132810000</v>
      </c>
      <c r="D14" s="14">
        <f aca="true" t="shared" si="0" ref="D14:D21">SUM((C14-B14)/B14*100)</f>
        <v>3.9681856256018033</v>
      </c>
      <c r="E14" s="13">
        <v>157000000</v>
      </c>
      <c r="F14" s="14">
        <f>SUM((E14-C14)/C14*100)</f>
        <v>18.21398991039831</v>
      </c>
      <c r="G14" s="13">
        <v>180968000</v>
      </c>
      <c r="H14" s="14">
        <f>SUM((G14-E14)/E14*100)</f>
        <v>15.26624203821656</v>
      </c>
      <c r="I14" s="13">
        <v>196326000</v>
      </c>
      <c r="J14" s="33">
        <f>SUM((I14-G14)/G14*100)</f>
        <v>8.486583263339375</v>
      </c>
      <c r="K14" s="13">
        <v>211167000</v>
      </c>
      <c r="L14" s="15">
        <f>SUM((K14-I14)/I14*100)</f>
        <v>7.5593655450628034</v>
      </c>
    </row>
    <row r="15" spans="1:12" s="10" customFormat="1" ht="15.75" customHeight="1">
      <c r="A15" s="11" t="s">
        <v>10</v>
      </c>
      <c r="B15" s="13">
        <f>124044393-315000</f>
        <v>123729393</v>
      </c>
      <c r="C15" s="13">
        <v>130052239</v>
      </c>
      <c r="D15" s="14">
        <f t="shared" si="0"/>
        <v>5.110221465323119</v>
      </c>
      <c r="E15" s="13">
        <v>153346500</v>
      </c>
      <c r="F15" s="14">
        <f aca="true" t="shared" si="1" ref="F15:F21">SUM((E15-C15)/C15*100)</f>
        <v>17.911464792236295</v>
      </c>
      <c r="G15" s="13">
        <v>174859565</v>
      </c>
      <c r="H15" s="14">
        <f aca="true" t="shared" si="2" ref="H15:H21">SUM((G15-E15)/E15*100)</f>
        <v>14.029055113745667</v>
      </c>
      <c r="I15" s="13">
        <v>190086336</v>
      </c>
      <c r="J15" s="33">
        <f aca="true" t="shared" si="3" ref="J15:J21">SUM((I15-G15)/G15*100)</f>
        <v>8.708000045636624</v>
      </c>
      <c r="K15" s="13">
        <v>204579135</v>
      </c>
      <c r="L15" s="15">
        <f aca="true" t="shared" si="4" ref="L15:L21">SUM((K15-I15)/I15*100)</f>
        <v>7.62432445433637</v>
      </c>
    </row>
    <row r="16" spans="1:12" s="10" customFormat="1" ht="15.75" customHeight="1">
      <c r="A16" s="11" t="s">
        <v>11</v>
      </c>
      <c r="B16" s="13">
        <v>127741000</v>
      </c>
      <c r="C16" s="13">
        <v>132810000</v>
      </c>
      <c r="D16" s="14">
        <f t="shared" si="0"/>
        <v>3.9681856256018033</v>
      </c>
      <c r="E16" s="13">
        <v>157000000</v>
      </c>
      <c r="F16" s="14">
        <f t="shared" si="1"/>
        <v>18.21398991039831</v>
      </c>
      <c r="G16" s="13">
        <v>180968000</v>
      </c>
      <c r="H16" s="14">
        <f t="shared" si="2"/>
        <v>15.26624203821656</v>
      </c>
      <c r="I16" s="13">
        <v>196326000</v>
      </c>
      <c r="J16" s="33">
        <f t="shared" si="3"/>
        <v>8.486583263339375</v>
      </c>
      <c r="K16" s="13">
        <v>211167000</v>
      </c>
      <c r="L16" s="15">
        <f t="shared" si="4"/>
        <v>7.5593655450628034</v>
      </c>
    </row>
    <row r="17" spans="1:12" s="10" customFormat="1" ht="15.75" customHeight="1">
      <c r="A17" s="11" t="s">
        <v>12</v>
      </c>
      <c r="B17" s="13">
        <f>127741000-87000-4585376</f>
        <v>123068624</v>
      </c>
      <c r="C17" s="13">
        <v>126768953</v>
      </c>
      <c r="D17" s="14">
        <f t="shared" si="0"/>
        <v>3.0067200556333513</v>
      </c>
      <c r="E17" s="13">
        <v>150361144</v>
      </c>
      <c r="F17" s="14">
        <f t="shared" si="1"/>
        <v>18.61038562020781</v>
      </c>
      <c r="G17" s="13">
        <v>174760000</v>
      </c>
      <c r="H17" s="14">
        <f t="shared" si="2"/>
        <v>16.22683583732244</v>
      </c>
      <c r="I17" s="13">
        <v>191747000</v>
      </c>
      <c r="J17" s="33">
        <f t="shared" si="3"/>
        <v>9.72018768596933</v>
      </c>
      <c r="K17" s="13">
        <v>206799000</v>
      </c>
      <c r="L17" s="15">
        <f t="shared" si="4"/>
        <v>7.849927247883931</v>
      </c>
    </row>
    <row r="18" spans="1:12" s="10" customFormat="1" ht="15.75" customHeight="1">
      <c r="A18" s="11" t="s">
        <v>13</v>
      </c>
      <c r="B18" s="16">
        <f>B15-B17</f>
        <v>660769</v>
      </c>
      <c r="C18" s="13">
        <f>SUM(C15-C17)</f>
        <v>3283286</v>
      </c>
      <c r="D18" s="14">
        <f t="shared" si="0"/>
        <v>396.88862522303555</v>
      </c>
      <c r="E18" s="13">
        <f>SUM(E15-E17)</f>
        <v>2985356</v>
      </c>
      <c r="F18" s="14">
        <f t="shared" si="1"/>
        <v>-9.074140967311408</v>
      </c>
      <c r="G18" s="13">
        <f>SUM(G15-G17)</f>
        <v>99565</v>
      </c>
      <c r="H18" s="14">
        <f t="shared" si="2"/>
        <v>-96.66488686776384</v>
      </c>
      <c r="I18" s="13">
        <f>SUM(I15-I17)</f>
        <v>-1660664</v>
      </c>
      <c r="J18" s="33">
        <f t="shared" si="3"/>
        <v>-1767.9194496057853</v>
      </c>
      <c r="K18" s="13">
        <f>SUM(K15-K17)</f>
        <v>-2219865</v>
      </c>
      <c r="L18" s="25">
        <f t="shared" si="4"/>
        <v>33.67333789375816</v>
      </c>
    </row>
    <row r="19" spans="1:12" s="10" customFormat="1" ht="15.75" customHeight="1">
      <c r="A19" s="11" t="s">
        <v>14</v>
      </c>
      <c r="B19" s="22">
        <v>-400000</v>
      </c>
      <c r="C19" s="13">
        <v>-500000</v>
      </c>
      <c r="D19" s="14">
        <f t="shared" si="0"/>
        <v>25</v>
      </c>
      <c r="E19" s="13">
        <v>-3000000</v>
      </c>
      <c r="F19" s="14">
        <f t="shared" si="1"/>
        <v>500</v>
      </c>
      <c r="G19" s="13">
        <v>0</v>
      </c>
      <c r="H19" s="14">
        <f t="shared" si="2"/>
        <v>-100</v>
      </c>
      <c r="I19" s="13">
        <v>0</v>
      </c>
      <c r="J19" s="33"/>
      <c r="K19" s="23"/>
      <c r="L19" s="25"/>
    </row>
    <row r="20" spans="1:12" s="10" customFormat="1" ht="15.75" customHeight="1">
      <c r="A20" s="11" t="s">
        <v>15</v>
      </c>
      <c r="B20" s="12">
        <v>23000000</v>
      </c>
      <c r="C20" s="13">
        <v>15000000</v>
      </c>
      <c r="D20" s="14">
        <f t="shared" si="0"/>
        <v>-34.78260869565217</v>
      </c>
      <c r="E20" s="13">
        <v>16500000</v>
      </c>
      <c r="F20" s="14">
        <f t="shared" si="1"/>
        <v>10</v>
      </c>
      <c r="G20" s="13">
        <v>12000000</v>
      </c>
      <c r="H20" s="14">
        <f t="shared" si="2"/>
        <v>-27.27272727272727</v>
      </c>
      <c r="I20" s="13">
        <v>8500000</v>
      </c>
      <c r="J20" s="33">
        <f t="shared" si="3"/>
        <v>-29.166666666666668</v>
      </c>
      <c r="K20" s="13">
        <v>5500000</v>
      </c>
      <c r="L20" s="25">
        <f t="shared" si="4"/>
        <v>-35.294117647058826</v>
      </c>
    </row>
    <row r="21" spans="1:12" s="10" customFormat="1" ht="15.75" customHeight="1">
      <c r="A21" s="11" t="s">
        <v>16</v>
      </c>
      <c r="B21" s="12">
        <v>21500000</v>
      </c>
      <c r="C21" s="13">
        <v>13000000</v>
      </c>
      <c r="D21" s="14">
        <f t="shared" si="0"/>
        <v>-39.53488372093023</v>
      </c>
      <c r="E21" s="13">
        <v>10000000</v>
      </c>
      <c r="F21" s="14">
        <f t="shared" si="1"/>
        <v>-23.076923076923077</v>
      </c>
      <c r="G21" s="13">
        <v>0</v>
      </c>
      <c r="H21" s="14">
        <f t="shared" si="2"/>
        <v>-100</v>
      </c>
      <c r="I21" s="13">
        <v>0</v>
      </c>
      <c r="J21" s="33"/>
      <c r="K21" s="13">
        <v>0</v>
      </c>
      <c r="L21" s="24"/>
    </row>
    <row r="22" spans="1:12" s="17" customFormat="1" ht="15.75" customHeight="1">
      <c r="A22" s="6" t="s">
        <v>6</v>
      </c>
      <c r="B22" s="30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s="10" customFormat="1" ht="15.75" customHeight="1">
      <c r="A23" s="8"/>
      <c r="B23" s="9">
        <v>2007</v>
      </c>
      <c r="C23" s="9">
        <v>2008</v>
      </c>
      <c r="D23" s="9" t="s">
        <v>8</v>
      </c>
      <c r="E23" s="9">
        <v>2009</v>
      </c>
      <c r="F23" s="9" t="s">
        <v>8</v>
      </c>
      <c r="G23" s="9">
        <v>2010</v>
      </c>
      <c r="H23" s="9" t="s">
        <v>8</v>
      </c>
      <c r="I23" s="9">
        <v>2011</v>
      </c>
      <c r="J23" s="9" t="s">
        <v>8</v>
      </c>
      <c r="K23" s="9">
        <v>2012</v>
      </c>
      <c r="L23" s="9" t="s">
        <v>8</v>
      </c>
    </row>
    <row r="24" spans="1:12" s="10" customFormat="1" ht="15.75" customHeight="1">
      <c r="A24" s="11" t="s">
        <v>9</v>
      </c>
      <c r="B24" s="16">
        <f aca="true" t="shared" si="5" ref="B24:B31">SUM(B14/1.0973)</f>
        <v>116413925.08885446</v>
      </c>
      <c r="C24" s="16">
        <f>SUM(C14/1.1575)</f>
        <v>114738660.90712743</v>
      </c>
      <c r="D24" s="18"/>
      <c r="E24" s="16">
        <f>SUM(E14/1.1575)</f>
        <v>135637149.02807775</v>
      </c>
      <c r="F24" s="19"/>
      <c r="G24" s="16">
        <f>SUM(G14/1.08)</f>
        <v>167562962.96296296</v>
      </c>
      <c r="H24" s="14">
        <f>SUM((G24-E24)/E24*100)</f>
        <v>23.53766218447747</v>
      </c>
      <c r="I24" s="16">
        <f>SUM(I14/1.07)</f>
        <v>183482242.9906542</v>
      </c>
      <c r="J24" s="33">
        <f aca="true" t="shared" si="6" ref="J24:J31">SUM((I24-G24)/G24*100)</f>
        <v>9.500476564865913</v>
      </c>
      <c r="K24" s="16">
        <f>SUM(K14/1.06)</f>
        <v>199214150.9433962</v>
      </c>
      <c r="L24" s="20">
        <f aca="true" t="shared" si="7" ref="L24:L31">SUM((K24-I24)/I24*100)</f>
        <v>8.574076540770937</v>
      </c>
    </row>
    <row r="25" spans="1:12" s="10" customFormat="1" ht="15.75" customHeight="1">
      <c r="A25" s="11" t="s">
        <v>10</v>
      </c>
      <c r="B25" s="16">
        <f t="shared" si="5"/>
        <v>112758036.08858107</v>
      </c>
      <c r="C25" s="16">
        <f>SUM(C15/1.1575)</f>
        <v>112356146.00431965</v>
      </c>
      <c r="D25" s="18"/>
      <c r="E25" s="16">
        <f>SUM(E15/1.1575)</f>
        <v>132480777.53779697</v>
      </c>
      <c r="F25" s="18"/>
      <c r="G25" s="16">
        <f aca="true" t="shared" si="8" ref="G25:G31">SUM(G15/1.08)</f>
        <v>161907004.6296296</v>
      </c>
      <c r="H25" s="14">
        <f aca="true" t="shared" si="9" ref="H25:H31">SUM((G25-E25)/E25*100)</f>
        <v>22.211695642741294</v>
      </c>
      <c r="I25" s="16">
        <f aca="true" t="shared" si="10" ref="I25:I31">SUM(I15/1.07)</f>
        <v>177650781.3084112</v>
      </c>
      <c r="J25" s="33">
        <f t="shared" si="6"/>
        <v>9.723962662885572</v>
      </c>
      <c r="K25" s="16">
        <f aca="true" t="shared" si="11" ref="K25:K31">SUM(K15/1.06)</f>
        <v>192999183.96226415</v>
      </c>
      <c r="L25" s="20">
        <f t="shared" si="7"/>
        <v>8.63964826994332</v>
      </c>
    </row>
    <row r="26" spans="1:12" s="10" customFormat="1" ht="15.75" customHeight="1">
      <c r="A26" s="11" t="s">
        <v>11</v>
      </c>
      <c r="B26" s="16">
        <f t="shared" si="5"/>
        <v>116413925.08885446</v>
      </c>
      <c r="C26" s="16">
        <f>SUM(C16/1.1575)</f>
        <v>114738660.90712743</v>
      </c>
      <c r="D26" s="18"/>
      <c r="E26" s="16">
        <f>SUM(E16/1.1575)</f>
        <v>135637149.02807775</v>
      </c>
      <c r="F26" s="18"/>
      <c r="G26" s="16">
        <f t="shared" si="8"/>
        <v>167562962.96296296</v>
      </c>
      <c r="H26" s="14">
        <f t="shared" si="9"/>
        <v>23.53766218447747</v>
      </c>
      <c r="I26" s="16">
        <f t="shared" si="10"/>
        <v>183482242.9906542</v>
      </c>
      <c r="J26" s="33">
        <f t="shared" si="6"/>
        <v>9.500476564865913</v>
      </c>
      <c r="K26" s="16">
        <f t="shared" si="11"/>
        <v>199214150.9433962</v>
      </c>
      <c r="L26" s="20">
        <f t="shared" si="7"/>
        <v>8.574076540770937</v>
      </c>
    </row>
    <row r="27" spans="1:12" s="10" customFormat="1" ht="15.75" customHeight="1">
      <c r="A27" s="11" t="s">
        <v>12</v>
      </c>
      <c r="B27" s="16">
        <f t="shared" si="5"/>
        <v>112155858.92645586</v>
      </c>
      <c r="C27" s="16">
        <f>SUM(C17/1.1575)</f>
        <v>109519613.82289417</v>
      </c>
      <c r="D27" s="18"/>
      <c r="E27" s="16">
        <f>SUM(E17/1.1575)</f>
        <v>129901636.2850972</v>
      </c>
      <c r="F27" s="18"/>
      <c r="G27" s="16">
        <f t="shared" si="8"/>
        <v>161814814.8148148</v>
      </c>
      <c r="H27" s="14">
        <f t="shared" si="9"/>
        <v>24.567187483056216</v>
      </c>
      <c r="I27" s="16">
        <f t="shared" si="10"/>
        <v>179202803.73831776</v>
      </c>
      <c r="J27" s="33">
        <f t="shared" si="6"/>
        <v>10.74561000079148</v>
      </c>
      <c r="K27" s="16">
        <f t="shared" si="11"/>
        <v>195093396.2264151</v>
      </c>
      <c r="L27" s="20">
        <f t="shared" si="7"/>
        <v>8.867379391731893</v>
      </c>
    </row>
    <row r="28" spans="1:12" s="10" customFormat="1" ht="15.75" customHeight="1">
      <c r="A28" s="11" t="s">
        <v>13</v>
      </c>
      <c r="B28" s="16">
        <f t="shared" si="5"/>
        <v>602177.1621252164</v>
      </c>
      <c r="C28" s="16">
        <f>SUM(C18/1.1575)</f>
        <v>2836532.181425486</v>
      </c>
      <c r="D28" s="18"/>
      <c r="E28" s="16">
        <f>SUM(E18/1.1575)</f>
        <v>2579141.252699784</v>
      </c>
      <c r="F28" s="18"/>
      <c r="G28" s="16">
        <f t="shared" si="8"/>
        <v>92189.8148148148</v>
      </c>
      <c r="H28" s="14">
        <f t="shared" si="9"/>
        <v>-96.42556161984875</v>
      </c>
      <c r="I28" s="16">
        <f t="shared" si="10"/>
        <v>-1552022.429906542</v>
      </c>
      <c r="J28" s="33">
        <f t="shared" si="6"/>
        <v>-1783.5074818450917</v>
      </c>
      <c r="K28" s="16">
        <f t="shared" si="11"/>
        <v>-2094212.2641509434</v>
      </c>
      <c r="L28" s="20">
        <f t="shared" si="7"/>
        <v>34.93440711917098</v>
      </c>
    </row>
    <row r="29" spans="1:12" s="10" customFormat="1" ht="15.75" customHeight="1">
      <c r="A29" s="11" t="s">
        <v>14</v>
      </c>
      <c r="B29" s="16">
        <f t="shared" si="5"/>
        <v>-364531.1218445275</v>
      </c>
      <c r="C29" s="16">
        <f>SUM(C19/1.1575)</f>
        <v>-431965.44276457885</v>
      </c>
      <c r="D29" s="18"/>
      <c r="E29" s="16">
        <f>SUM(E19/1.1575)</f>
        <v>-2591792.656587473</v>
      </c>
      <c r="F29" s="18"/>
      <c r="G29" s="16">
        <f t="shared" si="8"/>
        <v>0</v>
      </c>
      <c r="H29" s="14">
        <f t="shared" si="9"/>
        <v>-100</v>
      </c>
      <c r="I29" s="16">
        <f t="shared" si="10"/>
        <v>0</v>
      </c>
      <c r="J29" s="33"/>
      <c r="K29" s="16">
        <f t="shared" si="11"/>
        <v>0</v>
      </c>
      <c r="L29" s="20"/>
    </row>
    <row r="30" spans="1:12" s="10" customFormat="1" ht="15.75" customHeight="1">
      <c r="A30" s="11" t="s">
        <v>15</v>
      </c>
      <c r="B30" s="16">
        <f t="shared" si="5"/>
        <v>20960539.506060332</v>
      </c>
      <c r="C30" s="16">
        <f>SUM(C20/1.1575)</f>
        <v>12958963.282937365</v>
      </c>
      <c r="D30" s="18"/>
      <c r="E30" s="16">
        <f>SUM(E20/1.1575)</f>
        <v>14254859.611231102</v>
      </c>
      <c r="F30" s="18"/>
      <c r="G30" s="16">
        <f t="shared" si="8"/>
        <v>11111111.11111111</v>
      </c>
      <c r="H30" s="14">
        <f t="shared" si="9"/>
        <v>-22.053872053872063</v>
      </c>
      <c r="I30" s="16">
        <f t="shared" si="10"/>
        <v>7943925.233644859</v>
      </c>
      <c r="J30" s="33">
        <f t="shared" si="6"/>
        <v>-28.504672897196265</v>
      </c>
      <c r="K30" s="16">
        <f t="shared" si="11"/>
        <v>5188679.245283019</v>
      </c>
      <c r="L30" s="20">
        <f t="shared" si="7"/>
        <v>-34.68368479467258</v>
      </c>
    </row>
    <row r="31" spans="1:12" s="10" customFormat="1" ht="15.75" customHeight="1">
      <c r="A31" s="11" t="s">
        <v>16</v>
      </c>
      <c r="B31" s="16">
        <f t="shared" si="5"/>
        <v>19593547.79914335</v>
      </c>
      <c r="C31" s="16">
        <f>SUM(C21/1.1575)</f>
        <v>11231101.51187905</v>
      </c>
      <c r="D31" s="18"/>
      <c r="E31" s="16">
        <f>SUM(E21/1.1575)</f>
        <v>8639308.855291577</v>
      </c>
      <c r="F31" s="18"/>
      <c r="G31" s="16">
        <f t="shared" si="8"/>
        <v>0</v>
      </c>
      <c r="H31" s="14">
        <f t="shared" si="9"/>
        <v>-100</v>
      </c>
      <c r="I31" s="16">
        <f t="shared" si="10"/>
        <v>0</v>
      </c>
      <c r="J31" s="33"/>
      <c r="K31" s="16">
        <f t="shared" si="11"/>
        <v>0</v>
      </c>
      <c r="L31" s="20"/>
    </row>
    <row r="32" spans="1:12" s="10" customFormat="1" ht="12.75" customHeight="1">
      <c r="A32" s="26" t="s">
        <v>18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="10" customFormat="1" ht="15.75">
      <c r="A33" s="21"/>
    </row>
    <row r="34" s="10" customFormat="1" ht="15.75">
      <c r="A34" s="21"/>
    </row>
    <row r="35" spans="1:12" s="10" customFormat="1" ht="15.75">
      <c r="A35" s="27" t="s">
        <v>19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s="10" customFormat="1" ht="15.75">
      <c r="A36" s="28" t="s">
        <v>20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</sheetData>
  <mergeCells count="11">
    <mergeCell ref="B1:L1"/>
    <mergeCell ref="B2:L2"/>
    <mergeCell ref="B3:L3"/>
    <mergeCell ref="A7:L7"/>
    <mergeCell ref="A32:L32"/>
    <mergeCell ref="A35:L35"/>
    <mergeCell ref="A36:L36"/>
    <mergeCell ref="A8:L8"/>
    <mergeCell ref="A9:L9"/>
    <mergeCell ref="B12:L12"/>
    <mergeCell ref="B22:L22"/>
  </mergeCells>
  <printOptions horizontalCentered="1"/>
  <pageMargins left="0.4724409448818898" right="0.1968503937007874" top="0.9055118110236221" bottom="0.5905511811023623" header="0.5118110236220472" footer="0.5118110236220472"/>
  <pageSetup horizontalDpi="300" verticalDpi="300" orientation="landscape" paperSize="9" scale="75" r:id="rId3"/>
  <legacyDrawing r:id="rId2"/>
  <oleObjects>
    <oleObject progId="" shapeId="50433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0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0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 BIRIGUI</dc:creator>
  <cp:keywords/>
  <dc:description/>
  <cp:lastModifiedBy>Contabil</cp:lastModifiedBy>
  <cp:lastPrinted>2009-08-31T16:24:17Z</cp:lastPrinted>
  <dcterms:created xsi:type="dcterms:W3CDTF">2005-04-28T12:35:24Z</dcterms:created>
  <dcterms:modified xsi:type="dcterms:W3CDTF">2009-08-31T16:24:21Z</dcterms:modified>
  <cp:category/>
  <cp:version/>
  <cp:contentType/>
  <cp:contentStatus/>
  <cp:revision>1</cp:revision>
</cp:coreProperties>
</file>