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Revisao 02.05.2018\"/>
    </mc:Choice>
  </mc:AlternateContent>
  <bookViews>
    <workbookView xWindow="0" yWindow="0" windowWidth="19410" windowHeight="7500"/>
  </bookViews>
  <sheets>
    <sheet name="Planilha1" sheetId="1" r:id="rId1"/>
  </sheets>
  <definedNames>
    <definedName name="_xlnm.Print_Area" localSheetId="0">Planilha1!$C$1:$K$115</definedName>
    <definedName name="_xlnm.Print_Titles" localSheetId="0">Planilha1!$1:$12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" i="1" l="1"/>
  <c r="J102" i="1"/>
  <c r="K81" i="1" l="1"/>
  <c r="K80" i="1"/>
  <c r="J85" i="1"/>
  <c r="K85" i="1" s="1"/>
  <c r="J80" i="1" l="1"/>
  <c r="J81" i="1"/>
  <c r="J82" i="1"/>
  <c r="K82" i="1" s="1"/>
  <c r="J83" i="1"/>
  <c r="K83" i="1" s="1"/>
  <c r="J84" i="1"/>
  <c r="K84" i="1" s="1"/>
  <c r="J94" i="1" l="1"/>
  <c r="K94" i="1" s="1"/>
  <c r="J93" i="1"/>
  <c r="K93" i="1" s="1"/>
  <c r="J92" i="1"/>
  <c r="K92" i="1" s="1"/>
  <c r="J91" i="1"/>
  <c r="K91" i="1" s="1"/>
  <c r="J90" i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38" i="1"/>
  <c r="K38" i="1" s="1"/>
  <c r="J20" i="1"/>
  <c r="K20" i="1" s="1"/>
  <c r="J19" i="1"/>
  <c r="K19" i="1" s="1"/>
  <c r="J95" i="1" l="1"/>
  <c r="K90" i="1"/>
  <c r="K95" i="1" s="1"/>
  <c r="J14" i="1" l="1"/>
  <c r="K14" i="1" s="1"/>
  <c r="J15" i="1"/>
  <c r="K15" i="1" s="1"/>
  <c r="J16" i="1"/>
  <c r="K16" i="1" s="1"/>
  <c r="J17" i="1"/>
  <c r="K17" i="1" s="1"/>
  <c r="J18" i="1"/>
  <c r="K18" i="1" s="1"/>
  <c r="J21" i="1"/>
  <c r="K21" i="1" s="1"/>
  <c r="J22" i="1"/>
  <c r="K22" i="1" s="1"/>
  <c r="J25" i="1"/>
  <c r="K25" i="1" s="1"/>
  <c r="K26" i="1" s="1"/>
  <c r="J28" i="1"/>
  <c r="K28" i="1" s="1"/>
  <c r="K29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9" i="1"/>
  <c r="K39" i="1" s="1"/>
  <c r="J42" i="1"/>
  <c r="K42" i="1" s="1"/>
  <c r="J43" i="1"/>
  <c r="K43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5" i="1"/>
  <c r="K55" i="1" s="1"/>
  <c r="K68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9" i="1"/>
  <c r="K79" i="1" s="1"/>
  <c r="J86" i="1"/>
  <c r="K86" i="1" s="1"/>
  <c r="J87" i="1"/>
  <c r="K87" i="1" s="1"/>
  <c r="J97" i="1"/>
  <c r="K97" i="1" s="1"/>
  <c r="J98" i="1"/>
  <c r="K98" i="1" s="1"/>
  <c r="J44" i="1" l="1"/>
  <c r="J68" i="1"/>
  <c r="K88" i="1"/>
  <c r="J53" i="1"/>
  <c r="J40" i="1"/>
  <c r="K40" i="1"/>
  <c r="J29" i="1"/>
  <c r="J26" i="1"/>
  <c r="J23" i="1"/>
  <c r="K99" i="1"/>
  <c r="K44" i="1"/>
  <c r="K77" i="1"/>
  <c r="K53" i="1"/>
  <c r="K23" i="1"/>
  <c r="J88" i="1"/>
  <c r="J77" i="1"/>
  <c r="J99" i="1"/>
</calcChain>
</file>

<file path=xl/sharedStrings.xml><?xml version="1.0" encoding="utf-8"?>
<sst xmlns="http://schemas.openxmlformats.org/spreadsheetml/2006/main" count="357" uniqueCount="237">
  <si>
    <t>PLANILHA ORÇAMENTÁRIA</t>
  </si>
  <si>
    <t>Obra : Reparo de residência danificada por rompimento de rede de água</t>
  </si>
  <si>
    <t>Endereço : Rua Mauricio Stabile, 800 - Bairro Quemil</t>
  </si>
  <si>
    <t>Proprietária : Francisca Pantolfi</t>
  </si>
  <si>
    <t>Cidade : Birigui</t>
  </si>
  <si>
    <t>Tabela</t>
  </si>
  <si>
    <t>Descrição do Serviço</t>
  </si>
  <si>
    <t>Quantidade</t>
  </si>
  <si>
    <t>Unid.</t>
  </si>
  <si>
    <t>Valor Unit.</t>
  </si>
  <si>
    <t>Valor Total c/ Bdi</t>
  </si>
  <si>
    <t>Valor Total s/ Bdi</t>
  </si>
  <si>
    <t>1.0</t>
  </si>
  <si>
    <t>1.1</t>
  </si>
  <si>
    <t>1.2</t>
  </si>
  <si>
    <t>2.0</t>
  </si>
  <si>
    <t>2.1</t>
  </si>
  <si>
    <t>3.0</t>
  </si>
  <si>
    <t>3.1</t>
  </si>
  <si>
    <t>4.0</t>
  </si>
  <si>
    <t>4.1</t>
  </si>
  <si>
    <t>4.2</t>
  </si>
  <si>
    <t>4.3</t>
  </si>
  <si>
    <t>4.4</t>
  </si>
  <si>
    <t>4.5</t>
  </si>
  <si>
    <t>4.6</t>
  </si>
  <si>
    <t>4.7</t>
  </si>
  <si>
    <t>5.0</t>
  </si>
  <si>
    <t>5.1</t>
  </si>
  <si>
    <t>5.2</t>
  </si>
  <si>
    <t>6.0</t>
  </si>
  <si>
    <t>6.1</t>
  </si>
  <si>
    <t>6.2</t>
  </si>
  <si>
    <t>6.3</t>
  </si>
  <si>
    <t>6.4</t>
  </si>
  <si>
    <t>6.5</t>
  </si>
  <si>
    <t>6.6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</si>
  <si>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</si>
  <si>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</si>
  <si>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</si>
  <si>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</si>
  <si>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</si>
  <si>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</si>
  <si>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</si>
  <si>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</si>
  <si>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</si>
  <si>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>9.3</t>
  </si>
  <si>
    <t>10.1</t>
  </si>
  <si>
    <t>10.2</t>
  </si>
  <si>
    <t>DEMOLIÇÕES E RETIRADAS</t>
  </si>
  <si>
    <t>ALVENARIA</t>
  </si>
  <si>
    <t>PINTURA</t>
  </si>
  <si>
    <t>ESQUADRIAS</t>
  </si>
  <si>
    <t>PISCINA</t>
  </si>
  <si>
    <t>SERVIÇOS COMPLEMENTARES</t>
  </si>
  <si>
    <t>FUNDAÇÃO</t>
  </si>
  <si>
    <t>Chapisco fino em argamassa mista de cimento e areia, no traço 1:3</t>
  </si>
  <si>
    <t>Contra piso em lastro de concreto magro</t>
  </si>
  <si>
    <t>Reparo de Trincas Rasas</t>
  </si>
  <si>
    <t>Reforço de fundação em estacas de reação mega:</t>
  </si>
  <si>
    <t>Código</t>
  </si>
  <si>
    <t>Ítem</t>
  </si>
  <si>
    <t>SINAPI</t>
  </si>
  <si>
    <t>05.07.050</t>
  </si>
  <si>
    <t>m²</t>
  </si>
  <si>
    <t>kg</t>
  </si>
  <si>
    <t>h</t>
  </si>
  <si>
    <t>Retirada do portão metálico basculante</t>
  </si>
  <si>
    <t>Retirada do portão metálico de abrir</t>
  </si>
  <si>
    <t xml:space="preserve">Solda Preparada </t>
  </si>
  <si>
    <t>Soldador com encargos complementares</t>
  </si>
  <si>
    <t>Serralheiro com encargos complementares</t>
  </si>
  <si>
    <t xml:space="preserve">Recolocação de esquadria metálica </t>
  </si>
  <si>
    <t>Escavação Manual</t>
  </si>
  <si>
    <t>Remoção de Entulho com caçamba metálica</t>
  </si>
  <si>
    <t>Limpeza Final de Obra</t>
  </si>
  <si>
    <t>m³</t>
  </si>
  <si>
    <t>33.01.280</t>
  </si>
  <si>
    <t>m</t>
  </si>
  <si>
    <t>Emboço Liso Desempenado</t>
  </si>
  <si>
    <t>Tinta látex PVA, inclusive preparo (2 demãos)</t>
  </si>
  <si>
    <t>SIURB</t>
  </si>
  <si>
    <t>24.20.020</t>
  </si>
  <si>
    <t>04.09.020</t>
  </si>
  <si>
    <t>Para os custos unitários dos itens , foram adotados os valores das seguintes tabelas referenciais de preços:                                                                                                                       1 – Tabela SINAPI SERVIÇOS - Referência SP_052017_Desonerado</t>
  </si>
  <si>
    <t xml:space="preserve">Total do Sub-Item 01         </t>
  </si>
  <si>
    <t xml:space="preserve">Total do Sub-Item 02         </t>
  </si>
  <si>
    <t xml:space="preserve">Total do Sub-Item 03         </t>
  </si>
  <si>
    <t xml:space="preserve">Total do Sub-Item 04         </t>
  </si>
  <si>
    <t xml:space="preserve">Total do Sub-Item 05          </t>
  </si>
  <si>
    <t xml:space="preserve">Total do Sub-Item 06         </t>
  </si>
  <si>
    <t xml:space="preserve">Total do Sub-Item 07         </t>
  </si>
  <si>
    <t xml:space="preserve">Total do Sub-Item 08         </t>
  </si>
  <si>
    <t xml:space="preserve">Total do Sub-Item 09         </t>
  </si>
  <si>
    <t>un.</t>
  </si>
  <si>
    <t>1.3</t>
  </si>
  <si>
    <t>1.4</t>
  </si>
  <si>
    <t>1.5</t>
  </si>
  <si>
    <t>1.6</t>
  </si>
  <si>
    <t>Demolição de Alvenaria</t>
  </si>
  <si>
    <t>03.02.040</t>
  </si>
  <si>
    <t>CPOS</t>
  </si>
  <si>
    <t>Demolição manual de lajes pré-moldadas, incluindo revestimento</t>
  </si>
  <si>
    <t>03.03.060</t>
  </si>
  <si>
    <t>03.01.040</t>
  </si>
  <si>
    <t>03.04.040</t>
  </si>
  <si>
    <t>03.04.020</t>
  </si>
  <si>
    <t>Demolição manual de revestimento cerâmico, incluindo a base</t>
  </si>
  <si>
    <t>Demolição manual de rodapé, incluindo a base</t>
  </si>
  <si>
    <t>Demolição manual de concreto armado</t>
  </si>
  <si>
    <t>Demolição manual de revestimento em massa de piso</t>
  </si>
  <si>
    <t>Argamassa de regularização e/ou proteção</t>
  </si>
  <si>
    <t>17.01.020</t>
  </si>
  <si>
    <t>Rodapé cerâmico esmaltado PEI-4</t>
  </si>
  <si>
    <t>Piso cerâmico esmaltado com textura semi-rugosa PEI-5</t>
  </si>
  <si>
    <t>Piso cerâmico esmaltado PEI-4</t>
  </si>
  <si>
    <t>8.2</t>
  </si>
  <si>
    <t>8.3</t>
  </si>
  <si>
    <t>8.4</t>
  </si>
  <si>
    <t>11.18.020</t>
  </si>
  <si>
    <t>06.02.040</t>
  </si>
  <si>
    <t>14.20.020</t>
  </si>
  <si>
    <t>Textura acrílica para uso interno / externo, inclusive preparo</t>
  </si>
  <si>
    <t>13.01.020</t>
  </si>
  <si>
    <t>14.04.200</t>
  </si>
  <si>
    <t>15.01.010</t>
  </si>
  <si>
    <t>04.02.050</t>
  </si>
  <si>
    <t>Alvenaria de bloco cerâmico de vedação, uso revestido, de 9 cm</t>
  </si>
  <si>
    <t>09.02.020</t>
  </si>
  <si>
    <t>11.01.100</t>
  </si>
  <si>
    <t>10.01.060</t>
  </si>
  <si>
    <t>10.01.040</t>
  </si>
  <si>
    <t>8.5</t>
  </si>
  <si>
    <t>8.6</t>
  </si>
  <si>
    <t>8.7</t>
  </si>
  <si>
    <t>Engº MAURICIO PEREIRA                                         Engº LUIS F. F. MISTRINEL                                         Engº ALEXANDRE J SABINO LASILA                                         Arqtº MILTON LOT JUNIOR</t>
  </si>
  <si>
    <t/>
  </si>
  <si>
    <t>Depto. De Obras e Projeto                                   Ch. S. de D. de Água e Esgoto                                         Secretário Adj. de Obras                                                                  Secretário de Obras</t>
  </si>
  <si>
    <t>1.7</t>
  </si>
  <si>
    <t>Demolição de calçada externa</t>
  </si>
  <si>
    <t>PISOS, REVESTIMENTOS E CALÇADA</t>
  </si>
  <si>
    <t>4.8</t>
  </si>
  <si>
    <t xml:space="preserve">Execução de passeio com concreto moldado in loco, feito em obra </t>
  </si>
  <si>
    <t>03.01.020</t>
  </si>
  <si>
    <t xml:space="preserve"> VALOR TOTAL SEM BDI         </t>
  </si>
  <si>
    <t>MARQUISE E VIGAS</t>
  </si>
  <si>
    <t>Laje pré-fabricada mista vigota treliçada/lajota cerâmica (Marquise)</t>
  </si>
  <si>
    <t>Cimalha em concreto com pingadeira (Marquise)</t>
  </si>
  <si>
    <t>Forma plana em compensado para estrutura convencional (Vigas)</t>
  </si>
  <si>
    <t>Concreto usinado, fck = 20,0 Mpa (Vigas)</t>
  </si>
  <si>
    <t xml:space="preserve"> Armadura em barra de aço CA-50 (Vigas)</t>
  </si>
  <si>
    <t>Armadura em barra de aço CA-60 (Vigas)</t>
  </si>
  <si>
    <t>1.8</t>
  </si>
  <si>
    <t>1.9</t>
  </si>
  <si>
    <t>Demolição de Forro de PVC</t>
  </si>
  <si>
    <t>Demolição do Revestimento do Banheiro</t>
  </si>
  <si>
    <t>4.9</t>
  </si>
  <si>
    <t>Execução de revestimento do banheiro</t>
  </si>
  <si>
    <t>COBERTURA  E FORRO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</si>
  <si>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</si>
  <si>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</si>
  <si>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</si>
  <si>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</si>
  <si>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</si>
  <si>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</si>
  <si>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</si>
  <si>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</si>
  <si>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</si>
  <si>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</si>
  <si>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Retirada de telhas romanas c/ reap. - Casa e Varanda (Parcial)</t>
  </si>
  <si>
    <t>Retirada de estrutura em madeira tesoura com reaproveitamento - Casa e Varanda(Parcial)</t>
  </si>
  <si>
    <t>Retirada de calhas em chapas zincadas existentes (c/ reaproveitamento)</t>
  </si>
  <si>
    <t>Execução de Forro de PVC</t>
  </si>
  <si>
    <t>Mão de Obra para execução de estrutura em madeira tesoura, 1 água</t>
  </si>
  <si>
    <t>Mão de obra para reassentamento de calha reaproveitada</t>
  </si>
  <si>
    <t>Fornecimento de prego de aço polido com cabeça 18 x 24</t>
  </si>
  <si>
    <t>Fornecimento de prego de aço polido com cabeça 22x 48</t>
  </si>
  <si>
    <t>Fornecimento de telhas romanas cerâmicas</t>
  </si>
  <si>
    <t>Execução de forro de madeira</t>
  </si>
  <si>
    <t>Mão de obra para cobertura em telhas romanas reaproveitadas</t>
  </si>
  <si>
    <t>unid.</t>
  </si>
  <si>
    <t>11.2</t>
  </si>
  <si>
    <t>11.1</t>
  </si>
  <si>
    <t>INSTALAÇÕES ELÉTRICAS</t>
  </si>
  <si>
    <t>Retirada de fiação elétrica (com reaproveitamento)</t>
  </si>
  <si>
    <t>Execução de rede de energia elétrica com fio de cobre #6mm</t>
  </si>
  <si>
    <t>Instalação de luminárias fluorescente de 2x40watts</t>
  </si>
  <si>
    <t>ml</t>
  </si>
  <si>
    <t>10.3</t>
  </si>
  <si>
    <t>10.4</t>
  </si>
  <si>
    <t>10.5</t>
  </si>
  <si>
    <t>04.07.020</t>
  </si>
  <si>
    <t>18.06.022</t>
  </si>
  <si>
    <t>18.06.023</t>
  </si>
  <si>
    <t>18.06.062</t>
  </si>
  <si>
    <t>04.03.020</t>
  </si>
  <si>
    <t>Fornecimento Ripa em dúzia (1,50cm x 5,00cm)</t>
  </si>
  <si>
    <t>04.30.020</t>
  </si>
  <si>
    <t>22.03.040</t>
  </si>
  <si>
    <t>9.4</t>
  </si>
  <si>
    <t>9.5</t>
  </si>
  <si>
    <t>9.6</t>
  </si>
  <si>
    <t>9.7</t>
  </si>
  <si>
    <t>9.8</t>
  </si>
  <si>
    <t>Reparo na piscina de Fibra</t>
  </si>
  <si>
    <t>Repintura da Piscina</t>
  </si>
  <si>
    <t>Forma em madeira comum</t>
  </si>
  <si>
    <t>Armadura em tela de aço soldada</t>
  </si>
  <si>
    <t>Proposta Comercial</t>
  </si>
  <si>
    <t>Revista PINI</t>
  </si>
  <si>
    <t>4 - Revista Pini Sistemas - Construção Civil</t>
  </si>
  <si>
    <t>3 - Tabela SIURB -  Desonerado</t>
  </si>
  <si>
    <t>2 - Tabela CPOS 171 - Desonerado</t>
  </si>
  <si>
    <t>1 – Tabela SINAPI - Referência Março de 2018 - Desonerado</t>
  </si>
  <si>
    <t>16.33.020</t>
  </si>
  <si>
    <t>16.02.030</t>
  </si>
  <si>
    <t>22.01.020</t>
  </si>
  <si>
    <t>03.01.060</t>
  </si>
  <si>
    <t>09.01.030</t>
  </si>
  <si>
    <t>10.02.020</t>
  </si>
  <si>
    <t>04.19.100</t>
  </si>
  <si>
    <t>Forn. e Assent. de Pranchão de Madeira (0,08mx0,30m)</t>
  </si>
  <si>
    <t>Fornecimento de Concreto fck 25MPA desempenado nivelado</t>
  </si>
  <si>
    <t xml:space="preserve">11.01.130 </t>
  </si>
  <si>
    <t>9.9</t>
  </si>
  <si>
    <t>11.16.020</t>
  </si>
  <si>
    <t>04.18.370</t>
  </si>
  <si>
    <t>Retirada de gancho e luminária fluorescente de 2x40Watts (com reaproveitamento)</t>
  </si>
  <si>
    <t>Execução de rede de energia elétrica com fio de cobre #2,5mm²</t>
  </si>
  <si>
    <t>41.14.040</t>
  </si>
  <si>
    <t>Lastro de areia grossa (fundo)</t>
  </si>
  <si>
    <t>Fornecimento de areia grossa para reaterro das laterais da piscina</t>
  </si>
  <si>
    <t xml:space="preserve">                              Birigui, 14 de Maio de 2018.</t>
  </si>
  <si>
    <t xml:space="preserve"> VALOR TOTAL COM BDI      </t>
  </si>
  <si>
    <t>Sobre estes preços foi aplicado o BDI de 23,00 %. Nas propostas comerciais, foi aplicado o BDI de 10,00% sobre os preços.</t>
  </si>
  <si>
    <t xml:space="preserve">Total do Sub-Item 10       </t>
  </si>
  <si>
    <t xml:space="preserve">Total do Sub-Item 11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</si>
</sst>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2" borderId="20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23" xfId="0" applyFont="1" applyFill="1" applyBorder="1"/>
    <xf numFmtId="0" fontId="1" fillId="2" borderId="24" xfId="0" applyFont="1" applyFill="1" applyBorder="1"/>
    <xf numFmtId="0" fontId="1" fillId="2" borderId="25" xfId="0" applyFont="1" applyFill="1" applyBorder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1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164" fontId="3" fillId="0" borderId="1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wrapText="1"/>
    </xf>
    <xf numFmtId="164" fontId="3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/>
    <xf numFmtId="0" fontId="3" fillId="0" borderId="14" xfId="0" applyFont="1" applyBorder="1"/>
    <xf numFmtId="0" fontId="3" fillId="0" borderId="15" xfId="0" applyFont="1" applyBorder="1"/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wrapText="1"/>
    </xf>
    <xf numFmtId="0" fontId="1" fillId="2" borderId="0" xfId="0" applyFont="1" applyFill="1"/>
    <xf numFmtId="0" fontId="0" fillId="2" borderId="1" xfId="0" applyFont="1" applyFill="1" applyBorder="1"/>
    <xf numFmtId="0" fontId="0" fillId="0" borderId="0" xfId="0" quotePrefix="1" applyFont="1"/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2" fontId="3" fillId="2" borderId="15" xfId="0" applyNumberFormat="1" applyFont="1" applyFill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164" fontId="3" fillId="0" borderId="26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4" fillId="0" borderId="17" xfId="0" applyFont="1" applyBorder="1" applyAlignment="1"/>
    <xf numFmtId="0" fontId="4" fillId="0" borderId="18" xfId="0" applyFont="1" applyBorder="1" applyAlignment="1"/>
    <xf numFmtId="0" fontId="4" fillId="0" borderId="19" xfId="0" applyFont="1" applyBorder="1" applyAlignment="1"/>
    <xf numFmtId="0" fontId="4" fillId="3" borderId="11" xfId="0" applyFont="1" applyFill="1" applyBorder="1" applyAlignment="1">
      <alignment horizontal="center" vertical="center"/>
    </xf>
    <xf numFmtId="0" fontId="3" fillId="3" borderId="16" xfId="0" applyFont="1" applyFill="1" applyBorder="1"/>
    <xf numFmtId="164" fontId="3" fillId="3" borderId="16" xfId="0" applyNumberFormat="1" applyFont="1" applyFill="1" applyBorder="1" applyAlignment="1">
      <alignment horizontal="center" vertical="center"/>
    </xf>
    <xf numFmtId="164" fontId="3" fillId="3" borderId="26" xfId="0" applyNumberFormat="1" applyFont="1" applyFill="1" applyBorder="1" applyAlignment="1">
      <alignment horizontal="center" vertical="center"/>
    </xf>
    <xf numFmtId="0" fontId="0" fillId="0" borderId="0" xfId="0" applyFont="1"/>
    <xf numFmtId="165" fontId="3" fillId="0" borderId="15" xfId="0" applyNumberFormat="1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wrapText="1"/>
    </xf>
    <xf numFmtId="2" fontId="3" fillId="0" borderId="15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64" fontId="3" fillId="3" borderId="29" xfId="0" applyNumberFormat="1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3" fillId="0" borderId="30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3" fillId="3" borderId="31" xfId="0" applyNumberFormat="1" applyFont="1" applyFill="1" applyBorder="1" applyAlignment="1">
      <alignment horizontal="center" vertical="center"/>
    </xf>
    <xf numFmtId="164" fontId="3" fillId="3" borderId="29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6" fillId="0" borderId="28" xfId="0" applyFont="1" applyBorder="1" applyAlignment="1">
      <alignment horizontal="right"/>
    </xf>
    <xf numFmtId="0" fontId="7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4" fillId="2" borderId="18" xfId="0" applyFont="1" applyFill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4" fillId="0" borderId="32" xfId="0" applyFont="1" applyBorder="1" applyAlignment="1">
      <alignment horizontal="right"/>
    </xf>
    <xf numFmtId="164" fontId="3" fillId="0" borderId="33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/>
    </xf>
    <xf numFmtId="0" fontId="3" fillId="0" borderId="35" xfId="0" applyFont="1" applyBorder="1"/>
    <xf numFmtId="164" fontId="3" fillId="3" borderId="37" xfId="0" applyNumberFormat="1" applyFont="1" applyFill="1" applyBorder="1" applyAlignment="1">
      <alignment horizontal="center" vertical="center"/>
    </xf>
    <xf numFmtId="164" fontId="3" fillId="3" borderId="38" xfId="0" applyNumberFormat="1" applyFont="1" applyFill="1" applyBorder="1" applyAlignment="1">
      <alignment horizontal="center" vertical="center"/>
    </xf>
    <xf numFmtId="0" fontId="4" fillId="0" borderId="39" xfId="0" applyFont="1" applyBorder="1" applyAlignment="1">
      <alignment horizontal="right"/>
    </xf>
    <xf numFmtId="0" fontId="4" fillId="0" borderId="33" xfId="0" applyFont="1" applyBorder="1" applyAlignment="1">
      <alignment horizontal="right"/>
    </xf>
    <xf numFmtId="0" fontId="5" fillId="0" borderId="3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457201</xdr:colOff>
      <xdr:row>0</xdr:row>
      <xdr:rowOff>142876</xdr:rowOff>
    </xdr:from>
    <xdr:to>
      <xdr:col>9</xdr:col>
      <xdr:colOff>1200151</xdr:colOff>
      <xdr:row>5</xdr:row>
      <xdr:rowOff>133350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966" y="725582"/>
          <a:ext cx="8743950" cy="954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L139"/>
  <sheetViews>
    <sheetView tabSelected="1" view="pageBreakPreview" topLeftCell="A85" zoomScale="85" zoomScaleNormal="85" zoomScaleSheetLayoutView="85" workbookViewId="0">
      <selection activeCell="J101" sqref="J101:K101"/>
    </sheetView>
  </sheetViews>
  <sheetFormatPr defaultRowHeight="15" x14ac:dyDescent="0.25"/>
  <cols>
    <col min="1" max="1" width="9.140625" style="1"/>
    <col min="2" max="2" width="8" style="1" customWidth="1"/>
    <col min="3" max="3" width="16.140625" style="1" customWidth="1"/>
    <col min="4" max="4" width="16" style="1" customWidth="1"/>
    <col min="5" max="5" width="5.28515625" style="1" bestFit="1" customWidth="1"/>
    <col min="6" max="6" width="72.42578125" style="1" customWidth="1"/>
    <col min="7" max="7" width="12.7109375" style="1" bestFit="1" customWidth="1"/>
    <col min="8" max="8" width="6.28515625" style="1" bestFit="1" customWidth="1"/>
    <col min="9" max="9" width="13" style="1" bestFit="1" customWidth="1"/>
    <col min="10" max="11" width="18.42578125" style="1" bestFit="1" customWidth="1"/>
    <col min="12" max="12" width="11.7109375" style="1" bestFit="1" customWidth="1"/>
    <col min="13" max="16384" width="9.140625" style="1"/>
  </cols>
  <sheetData>
    <row r="1" spans="3:11" ht="15.75" thickTop="1" x14ac:dyDescent="0.25">
      <c r="C1" s="2"/>
      <c r="D1" s="3"/>
      <c r="E1" s="3"/>
      <c r="F1" s="3"/>
      <c r="G1" s="3"/>
      <c r="H1" s="3"/>
      <c r="I1" s="3"/>
      <c r="J1" s="3"/>
      <c r="K1" s="4"/>
    </row>
    <row r="2" spans="3:11" x14ac:dyDescent="0.25">
      <c r="C2" s="5"/>
      <c r="D2" s="6"/>
      <c r="E2" s="6"/>
      <c r="F2" s="6"/>
      <c r="G2" s="6"/>
      <c r="H2" s="6"/>
      <c r="I2" s="6"/>
      <c r="J2" s="6"/>
      <c r="K2" s="7"/>
    </row>
    <row r="3" spans="3:11" x14ac:dyDescent="0.25">
      <c r="C3" s="5"/>
      <c r="D3" s="6"/>
      <c r="E3" s="6"/>
      <c r="F3" s="6"/>
      <c r="G3" s="6"/>
      <c r="H3" s="6"/>
      <c r="I3" s="6"/>
      <c r="J3" s="6"/>
      <c r="K3" s="7"/>
    </row>
    <row r="4" spans="3:11" x14ac:dyDescent="0.25">
      <c r="C4" s="5"/>
      <c r="D4" s="6"/>
      <c r="E4" s="6"/>
      <c r="F4" s="6"/>
      <c r="G4" s="6"/>
      <c r="H4" s="6"/>
      <c r="I4" s="6"/>
      <c r="J4" s="6"/>
      <c r="K4" s="7"/>
    </row>
    <row r="5" spans="3:11" x14ac:dyDescent="0.25">
      <c r="C5" s="5"/>
      <c r="D5" s="6"/>
      <c r="E5" s="6"/>
      <c r="F5" s="6"/>
      <c r="G5" s="6"/>
      <c r="H5" s="6"/>
      <c r="I5" s="6"/>
      <c r="J5" s="6"/>
      <c r="K5" s="7"/>
    </row>
    <row r="6" spans="3:11" ht="15.75" thickBot="1" x14ac:dyDescent="0.3">
      <c r="C6" s="8"/>
      <c r="D6" s="9"/>
      <c r="E6" s="9"/>
      <c r="F6" s="9"/>
      <c r="G6" s="9"/>
      <c r="H6" s="9"/>
      <c r="I6" s="9"/>
      <c r="J6" s="9"/>
      <c r="K6" s="10"/>
    </row>
    <row r="7" spans="3:11" ht="21.75" thickTop="1" thickBot="1" x14ac:dyDescent="0.35">
      <c r="C7" s="61" t="s">
        <v>0</v>
      </c>
      <c r="D7" s="62"/>
      <c r="E7" s="62"/>
      <c r="F7" s="62"/>
      <c r="G7" s="62"/>
      <c r="H7" s="62"/>
      <c r="I7" s="62"/>
      <c r="J7" s="62"/>
      <c r="K7" s="63"/>
    </row>
    <row r="8" spans="3:11" ht="19.5" thickBot="1" x14ac:dyDescent="0.35">
      <c r="C8" s="64" t="s">
        <v>1</v>
      </c>
      <c r="D8" s="65"/>
      <c r="E8" s="65"/>
      <c r="F8" s="65"/>
      <c r="G8" s="65"/>
      <c r="H8" s="65"/>
      <c r="I8" s="65"/>
      <c r="J8" s="65"/>
      <c r="K8" s="66"/>
    </row>
    <row r="9" spans="3:11" ht="19.5" thickBot="1" x14ac:dyDescent="0.35">
      <c r="C9" s="64" t="s">
        <v>2</v>
      </c>
      <c r="D9" s="65"/>
      <c r="E9" s="65"/>
      <c r="F9" s="65"/>
      <c r="G9" s="65"/>
      <c r="H9" s="65"/>
      <c r="I9" s="65"/>
      <c r="J9" s="65"/>
      <c r="K9" s="66"/>
    </row>
    <row r="10" spans="3:11" ht="19.5" thickBot="1" x14ac:dyDescent="0.35">
      <c r="C10" s="64" t="s">
        <v>3</v>
      </c>
      <c r="D10" s="65"/>
      <c r="E10" s="65"/>
      <c r="F10" s="65"/>
      <c r="G10" s="65"/>
      <c r="H10" s="65"/>
      <c r="I10" s="65"/>
      <c r="J10" s="65"/>
      <c r="K10" s="66"/>
    </row>
    <row r="11" spans="3:11" ht="19.5" thickBot="1" x14ac:dyDescent="0.35">
      <c r="C11" s="64" t="s">
        <v>4</v>
      </c>
      <c r="D11" s="65"/>
      <c r="E11" s="65"/>
      <c r="F11" s="65"/>
      <c r="G11" s="65"/>
      <c r="H11" s="65"/>
      <c r="I11" s="65"/>
      <c r="J11" s="65"/>
      <c r="K11" s="66"/>
    </row>
    <row r="12" spans="3:11" ht="15.75" thickBot="1" x14ac:dyDescent="0.3">
      <c r="C12" s="11" t="s">
        <v>5</v>
      </c>
      <c r="D12" s="12" t="s">
        <v>60</v>
      </c>
      <c r="E12" s="12" t="s">
        <v>61</v>
      </c>
      <c r="F12" s="12" t="s">
        <v>6</v>
      </c>
      <c r="G12" s="12" t="s">
        <v>7</v>
      </c>
      <c r="H12" s="12" t="s">
        <v>8</v>
      </c>
      <c r="I12" s="12" t="s">
        <v>9</v>
      </c>
      <c r="J12" s="12" t="s">
        <v>11</v>
      </c>
      <c r="K12" s="45" t="s">
        <v>10</v>
      </c>
    </row>
    <row r="13" spans="3:11" x14ac:dyDescent="0.25">
      <c r="C13" s="13"/>
      <c r="D13" s="14"/>
      <c r="E13" s="15" t="s">
        <v>12</v>
      </c>
      <c r="F13" s="16" t="s">
        <v>49</v>
      </c>
      <c r="G13" s="17"/>
      <c r="H13" s="14"/>
      <c r="I13" s="14"/>
      <c r="J13" s="14"/>
      <c r="K13" s="46"/>
    </row>
    <row r="14" spans="3:11" x14ac:dyDescent="0.25">
      <c r="C14" s="18" t="s">
        <v>101</v>
      </c>
      <c r="D14" s="19" t="s">
        <v>217</v>
      </c>
      <c r="E14" s="19" t="s">
        <v>13</v>
      </c>
      <c r="F14" s="20" t="s">
        <v>102</v>
      </c>
      <c r="G14" s="38">
        <v>4</v>
      </c>
      <c r="H14" s="19" t="s">
        <v>64</v>
      </c>
      <c r="I14" s="21">
        <v>19.02</v>
      </c>
      <c r="J14" s="21">
        <f t="shared" ref="J14:J21" si="0">ROUND(G14*I14,2)</f>
        <v>76.08</v>
      </c>
      <c r="K14" s="47">
        <f t="shared" ref="K14:K21" si="1">ROUND(J14*1.23,2)</f>
        <v>93.58</v>
      </c>
    </row>
    <row r="15" spans="3:11" x14ac:dyDescent="0.25">
      <c r="C15" s="22" t="s">
        <v>101</v>
      </c>
      <c r="D15" s="23" t="s">
        <v>104</v>
      </c>
      <c r="E15" s="23" t="s">
        <v>14</v>
      </c>
      <c r="F15" s="24" t="s">
        <v>109</v>
      </c>
      <c r="G15" s="23">
        <v>0.112</v>
      </c>
      <c r="H15" s="23" t="s">
        <v>76</v>
      </c>
      <c r="I15" s="25">
        <v>253.6</v>
      </c>
      <c r="J15" s="25">
        <f t="shared" si="0"/>
        <v>28.4</v>
      </c>
      <c r="K15" s="47">
        <f t="shared" si="1"/>
        <v>34.93</v>
      </c>
    </row>
    <row r="16" spans="3:11" x14ac:dyDescent="0.25">
      <c r="C16" s="22" t="s">
        <v>101</v>
      </c>
      <c r="D16" s="23" t="s">
        <v>100</v>
      </c>
      <c r="E16" s="23" t="s">
        <v>95</v>
      </c>
      <c r="F16" s="24" t="s">
        <v>99</v>
      </c>
      <c r="G16" s="23">
        <v>0.33700000000000002</v>
      </c>
      <c r="H16" s="23" t="s">
        <v>76</v>
      </c>
      <c r="I16" s="25">
        <v>50.72</v>
      </c>
      <c r="J16" s="25">
        <f t="shared" si="0"/>
        <v>17.09</v>
      </c>
      <c r="K16" s="47">
        <f t="shared" si="1"/>
        <v>21.02</v>
      </c>
    </row>
    <row r="17" spans="3:11" x14ac:dyDescent="0.25">
      <c r="C17" s="22" t="s">
        <v>101</v>
      </c>
      <c r="D17" s="23" t="s">
        <v>103</v>
      </c>
      <c r="E17" s="23" t="s">
        <v>96</v>
      </c>
      <c r="F17" s="26" t="s">
        <v>110</v>
      </c>
      <c r="G17" s="23">
        <v>181.46</v>
      </c>
      <c r="H17" s="23" t="s">
        <v>64</v>
      </c>
      <c r="I17" s="25">
        <v>6.34</v>
      </c>
      <c r="J17" s="25">
        <f t="shared" si="0"/>
        <v>1150.46</v>
      </c>
      <c r="K17" s="47">
        <f t="shared" si="1"/>
        <v>1415.07</v>
      </c>
    </row>
    <row r="18" spans="3:11" x14ac:dyDescent="0.25">
      <c r="C18" s="22" t="s">
        <v>101</v>
      </c>
      <c r="D18" s="23" t="s">
        <v>106</v>
      </c>
      <c r="E18" s="23" t="s">
        <v>97</v>
      </c>
      <c r="F18" s="26" t="s">
        <v>107</v>
      </c>
      <c r="G18" s="23">
        <v>181.46</v>
      </c>
      <c r="H18" s="23" t="s">
        <v>64</v>
      </c>
      <c r="I18" s="25">
        <v>7.6</v>
      </c>
      <c r="J18" s="25">
        <f t="shared" si="0"/>
        <v>1379.1</v>
      </c>
      <c r="K18" s="47">
        <f t="shared" si="1"/>
        <v>1696.29</v>
      </c>
    </row>
    <row r="19" spans="3:11" x14ac:dyDescent="0.25">
      <c r="C19" s="22" t="s">
        <v>101</v>
      </c>
      <c r="D19" s="23" t="s">
        <v>105</v>
      </c>
      <c r="E19" s="23" t="s">
        <v>98</v>
      </c>
      <c r="F19" s="26" t="s">
        <v>108</v>
      </c>
      <c r="G19" s="23">
        <v>110.63</v>
      </c>
      <c r="H19" s="23" t="s">
        <v>78</v>
      </c>
      <c r="I19" s="25">
        <v>1.91</v>
      </c>
      <c r="J19" s="25">
        <f t="shared" ref="J19:J20" si="2">ROUND(G19*I19,2)</f>
        <v>211.3</v>
      </c>
      <c r="K19" s="47">
        <f t="shared" ref="K19:K20" si="3">ROUND(J19*1.23,2)</f>
        <v>259.89999999999998</v>
      </c>
    </row>
    <row r="20" spans="3:11" x14ac:dyDescent="0.25">
      <c r="C20" s="22" t="s">
        <v>101</v>
      </c>
      <c r="D20" s="23" t="s">
        <v>143</v>
      </c>
      <c r="E20" s="23" t="s">
        <v>138</v>
      </c>
      <c r="F20" s="26" t="s">
        <v>139</v>
      </c>
      <c r="G20" s="36">
        <v>1.4</v>
      </c>
      <c r="H20" s="23" t="s">
        <v>76</v>
      </c>
      <c r="I20" s="25">
        <v>139.47999999999999</v>
      </c>
      <c r="J20" s="25">
        <f t="shared" si="2"/>
        <v>195.27</v>
      </c>
      <c r="K20" s="47">
        <f t="shared" si="3"/>
        <v>240.18</v>
      </c>
    </row>
    <row r="21" spans="3:11" x14ac:dyDescent="0.25">
      <c r="C21" s="22" t="s">
        <v>101</v>
      </c>
      <c r="D21" s="23" t="s">
        <v>191</v>
      </c>
      <c r="E21" s="23" t="s">
        <v>152</v>
      </c>
      <c r="F21" s="26" t="s">
        <v>154</v>
      </c>
      <c r="G21" s="23">
        <v>13.85</v>
      </c>
      <c r="H21" s="23" t="s">
        <v>64</v>
      </c>
      <c r="I21" s="25">
        <v>7.63</v>
      </c>
      <c r="J21" s="25">
        <f t="shared" si="0"/>
        <v>105.68</v>
      </c>
      <c r="K21" s="47">
        <f t="shared" si="1"/>
        <v>129.99</v>
      </c>
    </row>
    <row r="22" spans="3:11" x14ac:dyDescent="0.25">
      <c r="C22" s="22" t="s">
        <v>101</v>
      </c>
      <c r="D22" s="23" t="s">
        <v>106</v>
      </c>
      <c r="E22" s="23" t="s">
        <v>153</v>
      </c>
      <c r="F22" s="26" t="s">
        <v>155</v>
      </c>
      <c r="G22" s="36">
        <v>7.87</v>
      </c>
      <c r="H22" s="23" t="s">
        <v>64</v>
      </c>
      <c r="I22" s="25">
        <v>7.6</v>
      </c>
      <c r="J22" s="25">
        <f t="shared" ref="J22" si="4">ROUND(G22*I22,2)</f>
        <v>59.81</v>
      </c>
      <c r="K22" s="47">
        <f t="shared" ref="K22" si="5">ROUND(J22*1.23,2)</f>
        <v>73.569999999999993</v>
      </c>
    </row>
    <row r="23" spans="3:11" x14ac:dyDescent="0.25">
      <c r="C23" s="89" t="s">
        <v>85</v>
      </c>
      <c r="D23" s="90"/>
      <c r="E23" s="90"/>
      <c r="F23" s="90"/>
      <c r="G23" s="90"/>
      <c r="H23" s="90"/>
      <c r="I23" s="90"/>
      <c r="J23" s="25">
        <f>SUM(J14:J22)</f>
        <v>3223.19</v>
      </c>
      <c r="K23" s="48">
        <f>ROUND(SUM(K14:K22),2)</f>
        <v>3964.53</v>
      </c>
    </row>
    <row r="24" spans="3:11" x14ac:dyDescent="0.25">
      <c r="C24" s="27"/>
      <c r="D24" s="28"/>
      <c r="E24" s="29" t="s">
        <v>15</v>
      </c>
      <c r="F24" s="16" t="s">
        <v>55</v>
      </c>
      <c r="G24" s="19"/>
      <c r="H24" s="19"/>
      <c r="I24" s="19"/>
      <c r="J24" s="19"/>
      <c r="K24" s="47"/>
    </row>
    <row r="25" spans="3:11" x14ac:dyDescent="0.25">
      <c r="C25" s="67" t="s">
        <v>209</v>
      </c>
      <c r="D25" s="68"/>
      <c r="E25" s="23" t="s">
        <v>16</v>
      </c>
      <c r="F25" s="26" t="s">
        <v>59</v>
      </c>
      <c r="G25" s="36">
        <v>12</v>
      </c>
      <c r="H25" s="23" t="s">
        <v>94</v>
      </c>
      <c r="I25" s="25">
        <v>715</v>
      </c>
      <c r="J25" s="25">
        <f>ROUND(G25*I25,2)</f>
        <v>8580</v>
      </c>
      <c r="K25" s="47">
        <f>ROUND(J25*1.23,2)</f>
        <v>10553.4</v>
      </c>
    </row>
    <row r="26" spans="3:11" x14ac:dyDescent="0.25">
      <c r="C26" s="87" t="s">
        <v>86</v>
      </c>
      <c r="D26" s="88"/>
      <c r="E26" s="88"/>
      <c r="F26" s="88"/>
      <c r="G26" s="88"/>
      <c r="H26" s="88"/>
      <c r="I26" s="91"/>
      <c r="J26" s="21">
        <f>SUM(J25)</f>
        <v>8580</v>
      </c>
      <c r="K26" s="48">
        <f>SUM(K25)</f>
        <v>10553.4</v>
      </c>
    </row>
    <row r="27" spans="3:11" x14ac:dyDescent="0.25">
      <c r="C27" s="27"/>
      <c r="D27" s="28"/>
      <c r="E27" s="29" t="s">
        <v>17</v>
      </c>
      <c r="F27" s="16" t="s">
        <v>50</v>
      </c>
      <c r="G27" s="19"/>
      <c r="H27" s="19"/>
      <c r="I27" s="19"/>
      <c r="J27" s="28"/>
      <c r="K27" s="47"/>
    </row>
    <row r="28" spans="3:11" x14ac:dyDescent="0.25">
      <c r="C28" s="22" t="s">
        <v>101</v>
      </c>
      <c r="D28" s="19" t="s">
        <v>77</v>
      </c>
      <c r="E28" s="19" t="s">
        <v>18</v>
      </c>
      <c r="F28" s="28" t="s">
        <v>58</v>
      </c>
      <c r="G28" s="38">
        <v>94.6</v>
      </c>
      <c r="H28" s="19" t="s">
        <v>78</v>
      </c>
      <c r="I28" s="21">
        <v>28.95</v>
      </c>
      <c r="J28" s="21">
        <f>ROUND(G28*I28,2)</f>
        <v>2738.67</v>
      </c>
      <c r="K28" s="47">
        <f>ROUND(J28*1.23,2)</f>
        <v>3368.56</v>
      </c>
    </row>
    <row r="29" spans="3:11" x14ac:dyDescent="0.25">
      <c r="C29" s="87" t="s">
        <v>87</v>
      </c>
      <c r="D29" s="88"/>
      <c r="E29" s="88"/>
      <c r="F29" s="88"/>
      <c r="G29" s="88"/>
      <c r="H29" s="88"/>
      <c r="I29" s="91"/>
      <c r="J29" s="21">
        <f>SUM(J28)</f>
        <v>2738.67</v>
      </c>
      <c r="K29" s="48">
        <f>SUM(K28)</f>
        <v>3368.56</v>
      </c>
    </row>
    <row r="30" spans="3:11" x14ac:dyDescent="0.25">
      <c r="C30" s="18"/>
      <c r="D30" s="19"/>
      <c r="E30" s="29" t="s">
        <v>19</v>
      </c>
      <c r="F30" s="16" t="s">
        <v>140</v>
      </c>
      <c r="G30" s="19"/>
      <c r="H30" s="19"/>
      <c r="I30" s="19"/>
      <c r="J30" s="19"/>
      <c r="K30" s="47"/>
    </row>
    <row r="31" spans="3:11" ht="15" customHeight="1" x14ac:dyDescent="0.25">
      <c r="C31" s="18" t="s">
        <v>62</v>
      </c>
      <c r="D31" s="19">
        <v>87878</v>
      </c>
      <c r="E31" s="19" t="s">
        <v>20</v>
      </c>
      <c r="F31" s="28" t="s">
        <v>56</v>
      </c>
      <c r="G31" s="19">
        <v>9.4600000000000009</v>
      </c>
      <c r="H31" s="19" t="s">
        <v>64</v>
      </c>
      <c r="I31" s="21">
        <v>3.27</v>
      </c>
      <c r="J31" s="21">
        <f t="shared" ref="J31:J38" si="6">ROUND(G31*I31,2)</f>
        <v>30.93</v>
      </c>
      <c r="K31" s="47">
        <f t="shared" ref="K31:K38" si="7">ROUND(J31*1.23,2)</f>
        <v>38.04</v>
      </c>
    </row>
    <row r="32" spans="3:11" x14ac:dyDescent="0.25">
      <c r="C32" s="18" t="s">
        <v>62</v>
      </c>
      <c r="D32" s="19">
        <v>87535</v>
      </c>
      <c r="E32" s="19" t="s">
        <v>21</v>
      </c>
      <c r="F32" s="28" t="s">
        <v>79</v>
      </c>
      <c r="G32" s="19">
        <v>9.4600000000000009</v>
      </c>
      <c r="H32" s="19" t="s">
        <v>64</v>
      </c>
      <c r="I32" s="21">
        <v>21.06</v>
      </c>
      <c r="J32" s="21">
        <f t="shared" si="6"/>
        <v>199.23</v>
      </c>
      <c r="K32" s="47">
        <f t="shared" si="7"/>
        <v>245.05</v>
      </c>
    </row>
    <row r="33" spans="3:12" x14ac:dyDescent="0.25">
      <c r="C33" s="18" t="s">
        <v>62</v>
      </c>
      <c r="D33" s="19">
        <v>88472</v>
      </c>
      <c r="E33" s="19" t="s">
        <v>22</v>
      </c>
      <c r="F33" s="28" t="s">
        <v>57</v>
      </c>
      <c r="G33" s="38">
        <v>9.07</v>
      </c>
      <c r="H33" s="19" t="s">
        <v>64</v>
      </c>
      <c r="I33" s="21">
        <v>24.07</v>
      </c>
      <c r="J33" s="21">
        <f t="shared" si="6"/>
        <v>218.31</v>
      </c>
      <c r="K33" s="47">
        <f t="shared" si="7"/>
        <v>268.52</v>
      </c>
    </row>
    <row r="34" spans="3:12" x14ac:dyDescent="0.25">
      <c r="C34" s="22" t="s">
        <v>101</v>
      </c>
      <c r="D34" s="19" t="s">
        <v>112</v>
      </c>
      <c r="E34" s="19" t="s">
        <v>23</v>
      </c>
      <c r="F34" s="28" t="s">
        <v>111</v>
      </c>
      <c r="G34" s="19">
        <v>3.63</v>
      </c>
      <c r="H34" s="19" t="s">
        <v>76</v>
      </c>
      <c r="I34" s="21">
        <v>450.21</v>
      </c>
      <c r="J34" s="21">
        <f t="shared" si="6"/>
        <v>1634.26</v>
      </c>
      <c r="K34" s="47">
        <f t="shared" si="7"/>
        <v>2010.14</v>
      </c>
      <c r="L34" s="49"/>
    </row>
    <row r="35" spans="3:12" x14ac:dyDescent="0.25">
      <c r="C35" s="22" t="s">
        <v>101</v>
      </c>
      <c r="D35" s="19" t="s">
        <v>192</v>
      </c>
      <c r="E35" s="19" t="s">
        <v>24</v>
      </c>
      <c r="F35" s="30" t="s">
        <v>115</v>
      </c>
      <c r="G35" s="19">
        <v>138.81</v>
      </c>
      <c r="H35" s="19" t="s">
        <v>64</v>
      </c>
      <c r="I35" s="21">
        <v>35.17</v>
      </c>
      <c r="J35" s="21">
        <f t="shared" si="6"/>
        <v>4881.95</v>
      </c>
      <c r="K35" s="47">
        <f t="shared" si="7"/>
        <v>6004.8</v>
      </c>
      <c r="L35" s="49"/>
    </row>
    <row r="36" spans="3:12" x14ac:dyDescent="0.25">
      <c r="C36" s="22" t="s">
        <v>101</v>
      </c>
      <c r="D36" s="19" t="s">
        <v>194</v>
      </c>
      <c r="E36" s="19" t="s">
        <v>25</v>
      </c>
      <c r="F36" s="30" t="s">
        <v>114</v>
      </c>
      <c r="G36" s="19">
        <v>42.65</v>
      </c>
      <c r="H36" s="19" t="s">
        <v>64</v>
      </c>
      <c r="I36" s="21">
        <v>47.9</v>
      </c>
      <c r="J36" s="21">
        <f t="shared" si="6"/>
        <v>2042.94</v>
      </c>
      <c r="K36" s="47">
        <f t="shared" si="7"/>
        <v>2512.8200000000002</v>
      </c>
    </row>
    <row r="37" spans="3:12" x14ac:dyDescent="0.25">
      <c r="C37" s="22" t="s">
        <v>101</v>
      </c>
      <c r="D37" s="19" t="s">
        <v>193</v>
      </c>
      <c r="E37" s="19" t="s">
        <v>26</v>
      </c>
      <c r="F37" s="30" t="s">
        <v>113</v>
      </c>
      <c r="G37" s="19">
        <v>88.12</v>
      </c>
      <c r="H37" s="19" t="s">
        <v>78</v>
      </c>
      <c r="I37" s="21">
        <v>11.1</v>
      </c>
      <c r="J37" s="21">
        <f t="shared" si="6"/>
        <v>978.13</v>
      </c>
      <c r="K37" s="47">
        <f t="shared" si="7"/>
        <v>1203.0999999999999</v>
      </c>
    </row>
    <row r="38" spans="3:12" x14ac:dyDescent="0.25">
      <c r="C38" s="22" t="s">
        <v>62</v>
      </c>
      <c r="D38" s="19">
        <v>94990</v>
      </c>
      <c r="E38" s="19" t="s">
        <v>141</v>
      </c>
      <c r="F38" s="30" t="s">
        <v>142</v>
      </c>
      <c r="G38" s="38">
        <v>1.4</v>
      </c>
      <c r="H38" s="19" t="s">
        <v>76</v>
      </c>
      <c r="I38" s="21">
        <v>506.16</v>
      </c>
      <c r="J38" s="21">
        <f t="shared" si="6"/>
        <v>708.62</v>
      </c>
      <c r="K38" s="47">
        <f t="shared" si="7"/>
        <v>871.6</v>
      </c>
    </row>
    <row r="39" spans="3:12" x14ac:dyDescent="0.25">
      <c r="C39" s="22" t="s">
        <v>101</v>
      </c>
      <c r="D39" s="19" t="s">
        <v>192</v>
      </c>
      <c r="E39" s="19" t="s">
        <v>156</v>
      </c>
      <c r="F39" s="30" t="s">
        <v>157</v>
      </c>
      <c r="G39" s="38">
        <v>7.87</v>
      </c>
      <c r="H39" s="19" t="s">
        <v>64</v>
      </c>
      <c r="I39" s="21">
        <v>35.17</v>
      </c>
      <c r="J39" s="21">
        <f t="shared" ref="J39" si="8">ROUND(G39*I39,2)</f>
        <v>276.79000000000002</v>
      </c>
      <c r="K39" s="47">
        <f t="shared" ref="K39" si="9">ROUND(J39*1.23,2)</f>
        <v>340.45</v>
      </c>
    </row>
    <row r="40" spans="3:12" ht="15.75" thickBot="1" x14ac:dyDescent="0.3">
      <c r="C40" s="106" t="s">
        <v>88</v>
      </c>
      <c r="D40" s="107"/>
      <c r="E40" s="107"/>
      <c r="F40" s="107"/>
      <c r="G40" s="107"/>
      <c r="H40" s="107"/>
      <c r="I40" s="107"/>
      <c r="J40" s="98">
        <f>SUM(J31:J39)</f>
        <v>10971.160000000002</v>
      </c>
      <c r="K40" s="105">
        <f>SUM(K31:K39)</f>
        <v>13494.52</v>
      </c>
    </row>
    <row r="41" spans="3:12" ht="15.75" thickTop="1" x14ac:dyDescent="0.25">
      <c r="C41" s="99"/>
      <c r="D41" s="100"/>
      <c r="E41" s="101" t="s">
        <v>27</v>
      </c>
      <c r="F41" s="108" t="s">
        <v>51</v>
      </c>
      <c r="G41" s="100"/>
      <c r="H41" s="100"/>
      <c r="I41" s="100"/>
      <c r="J41" s="103"/>
      <c r="K41" s="104"/>
    </row>
    <row r="42" spans="3:12" x14ac:dyDescent="0.25">
      <c r="C42" s="22" t="s">
        <v>62</v>
      </c>
      <c r="D42" s="19">
        <v>88487</v>
      </c>
      <c r="E42" s="19" t="s">
        <v>28</v>
      </c>
      <c r="F42" s="30" t="s">
        <v>80</v>
      </c>
      <c r="G42" s="38">
        <v>225.05</v>
      </c>
      <c r="H42" s="19" t="s">
        <v>64</v>
      </c>
      <c r="I42" s="21">
        <v>7.92</v>
      </c>
      <c r="J42" s="21">
        <f>ROUND(G42*I42,2)</f>
        <v>1782.4</v>
      </c>
      <c r="K42" s="47">
        <f>ROUND(J42*1.23,2)</f>
        <v>2192.35</v>
      </c>
    </row>
    <row r="43" spans="3:12" x14ac:dyDescent="0.25">
      <c r="C43" s="22" t="s">
        <v>62</v>
      </c>
      <c r="D43" s="19">
        <v>95305</v>
      </c>
      <c r="E43" s="19" t="s">
        <v>29</v>
      </c>
      <c r="F43" s="30" t="s">
        <v>122</v>
      </c>
      <c r="G43" s="19">
        <v>68.150000000000006</v>
      </c>
      <c r="H43" s="19" t="s">
        <v>64</v>
      </c>
      <c r="I43" s="21">
        <v>10.5</v>
      </c>
      <c r="J43" s="21">
        <f>ROUND(G43*I43,2)</f>
        <v>715.58</v>
      </c>
      <c r="K43" s="47">
        <f>ROUND(J43*1.23,2)</f>
        <v>880.16</v>
      </c>
    </row>
    <row r="44" spans="3:12" x14ac:dyDescent="0.25">
      <c r="C44" s="87" t="s">
        <v>89</v>
      </c>
      <c r="D44" s="88"/>
      <c r="E44" s="88"/>
      <c r="F44" s="88"/>
      <c r="G44" s="88"/>
      <c r="H44" s="88"/>
      <c r="I44" s="91"/>
      <c r="J44" s="21">
        <f>SUM(J42:J43)</f>
        <v>2497.98</v>
      </c>
      <c r="K44" s="48">
        <f>SUM(K42:K43)</f>
        <v>3072.5099999999998</v>
      </c>
    </row>
    <row r="45" spans="3:12" x14ac:dyDescent="0.25">
      <c r="C45" s="42"/>
      <c r="D45" s="43"/>
      <c r="E45" s="43"/>
      <c r="F45" s="43"/>
      <c r="G45" s="43"/>
      <c r="H45" s="43"/>
      <c r="I45" s="43"/>
      <c r="J45" s="44"/>
      <c r="K45" s="47"/>
    </row>
    <row r="46" spans="3:12" x14ac:dyDescent="0.25">
      <c r="C46" s="18"/>
      <c r="D46" s="19"/>
      <c r="E46" s="29" t="s">
        <v>30</v>
      </c>
      <c r="F46" s="39" t="s">
        <v>52</v>
      </c>
      <c r="G46" s="19"/>
      <c r="H46" s="19"/>
      <c r="I46" s="19"/>
      <c r="J46" s="28"/>
      <c r="K46" s="47"/>
    </row>
    <row r="47" spans="3:12" x14ac:dyDescent="0.25">
      <c r="C47" s="22" t="s">
        <v>101</v>
      </c>
      <c r="D47" s="19" t="s">
        <v>83</v>
      </c>
      <c r="E47" s="19" t="s">
        <v>31</v>
      </c>
      <c r="F47" s="30" t="s">
        <v>67</v>
      </c>
      <c r="G47" s="38">
        <v>1.93</v>
      </c>
      <c r="H47" s="19" t="s">
        <v>64</v>
      </c>
      <c r="I47" s="21">
        <v>19.63</v>
      </c>
      <c r="J47" s="21">
        <f t="shared" ref="J47:J52" si="10">ROUND(G47*I47,2)</f>
        <v>37.89</v>
      </c>
      <c r="K47" s="47">
        <f t="shared" ref="K47:K52" si="11">ROUND(J47*1.23,2)</f>
        <v>46.6</v>
      </c>
    </row>
    <row r="48" spans="3:12" x14ac:dyDescent="0.25">
      <c r="C48" s="22" t="s">
        <v>101</v>
      </c>
      <c r="D48" s="19" t="s">
        <v>83</v>
      </c>
      <c r="E48" s="19" t="s">
        <v>32</v>
      </c>
      <c r="F48" s="30" t="s">
        <v>68</v>
      </c>
      <c r="G48" s="38">
        <v>6.11</v>
      </c>
      <c r="H48" s="19" t="s">
        <v>64</v>
      </c>
      <c r="I48" s="21">
        <v>19.63</v>
      </c>
      <c r="J48" s="21">
        <f t="shared" si="10"/>
        <v>119.94</v>
      </c>
      <c r="K48" s="47">
        <f t="shared" si="11"/>
        <v>147.53</v>
      </c>
    </row>
    <row r="49" spans="3:11" x14ac:dyDescent="0.25">
      <c r="C49" s="18" t="s">
        <v>81</v>
      </c>
      <c r="D49" s="19">
        <v>79653</v>
      </c>
      <c r="E49" s="19" t="s">
        <v>33</v>
      </c>
      <c r="F49" s="30" t="s">
        <v>69</v>
      </c>
      <c r="G49" s="38">
        <v>1</v>
      </c>
      <c r="H49" s="19" t="s">
        <v>65</v>
      </c>
      <c r="I49" s="53">
        <v>52.97</v>
      </c>
      <c r="J49" s="21">
        <f t="shared" si="10"/>
        <v>52.97</v>
      </c>
      <c r="K49" s="47">
        <f t="shared" si="11"/>
        <v>65.150000000000006</v>
      </c>
    </row>
    <row r="50" spans="3:11" x14ac:dyDescent="0.25">
      <c r="C50" s="18" t="s">
        <v>62</v>
      </c>
      <c r="D50" s="19">
        <v>88317</v>
      </c>
      <c r="E50" s="19" t="s">
        <v>34</v>
      </c>
      <c r="F50" s="30" t="s">
        <v>70</v>
      </c>
      <c r="G50" s="38">
        <v>3</v>
      </c>
      <c r="H50" s="19" t="s">
        <v>66</v>
      </c>
      <c r="I50" s="21">
        <v>23.97</v>
      </c>
      <c r="J50" s="21">
        <f t="shared" si="10"/>
        <v>71.91</v>
      </c>
      <c r="K50" s="47">
        <f t="shared" si="11"/>
        <v>88.45</v>
      </c>
    </row>
    <row r="51" spans="3:11" x14ac:dyDescent="0.25">
      <c r="C51" s="18" t="s">
        <v>62</v>
      </c>
      <c r="D51" s="19">
        <v>88315</v>
      </c>
      <c r="E51" s="19" t="s">
        <v>35</v>
      </c>
      <c r="F51" s="30" t="s">
        <v>71</v>
      </c>
      <c r="G51" s="38">
        <v>3</v>
      </c>
      <c r="H51" s="19" t="s">
        <v>66</v>
      </c>
      <c r="I51" s="21">
        <v>13.93</v>
      </c>
      <c r="J51" s="21">
        <f t="shared" si="10"/>
        <v>41.79</v>
      </c>
      <c r="K51" s="47">
        <f t="shared" si="11"/>
        <v>51.4</v>
      </c>
    </row>
    <row r="52" spans="3:11" x14ac:dyDescent="0.25">
      <c r="C52" s="22" t="s">
        <v>101</v>
      </c>
      <c r="D52" s="19" t="s">
        <v>82</v>
      </c>
      <c r="E52" s="19" t="s">
        <v>36</v>
      </c>
      <c r="F52" s="30" t="s">
        <v>72</v>
      </c>
      <c r="G52" s="19">
        <v>8.0399999999999991</v>
      </c>
      <c r="H52" s="19" t="s">
        <v>64</v>
      </c>
      <c r="I52" s="21">
        <v>28.04</v>
      </c>
      <c r="J52" s="21">
        <f t="shared" si="10"/>
        <v>225.44</v>
      </c>
      <c r="K52" s="47">
        <f t="shared" si="11"/>
        <v>277.29000000000002</v>
      </c>
    </row>
    <row r="53" spans="3:11" x14ac:dyDescent="0.25">
      <c r="C53" s="87" t="s">
        <v>90</v>
      </c>
      <c r="D53" s="88"/>
      <c r="E53" s="88"/>
      <c r="F53" s="88"/>
      <c r="G53" s="88"/>
      <c r="H53" s="88"/>
      <c r="I53" s="91"/>
      <c r="J53" s="21">
        <f>SUM(J47:J52)</f>
        <v>549.94000000000005</v>
      </c>
      <c r="K53" s="48">
        <f>SUM(K47:K52)</f>
        <v>676.42</v>
      </c>
    </row>
    <row r="54" spans="3:11" x14ac:dyDescent="0.25">
      <c r="C54" s="18"/>
      <c r="D54" s="19"/>
      <c r="E54" s="29" t="s">
        <v>37</v>
      </c>
      <c r="F54" s="16" t="s">
        <v>158</v>
      </c>
      <c r="G54" s="19"/>
      <c r="H54" s="19"/>
      <c r="I54" s="19"/>
      <c r="J54" s="28"/>
      <c r="K54" s="47"/>
    </row>
    <row r="55" spans="3:11" x14ac:dyDescent="0.25">
      <c r="C55" s="18" t="s">
        <v>101</v>
      </c>
      <c r="D55" s="19" t="s">
        <v>195</v>
      </c>
      <c r="E55" s="19" t="s">
        <v>38</v>
      </c>
      <c r="F55" s="30" t="s">
        <v>169</v>
      </c>
      <c r="G55" s="38">
        <v>132.09</v>
      </c>
      <c r="H55" s="19" t="s">
        <v>64</v>
      </c>
      <c r="I55" s="21">
        <v>9.83</v>
      </c>
      <c r="J55" s="21">
        <f t="shared" ref="J55:J67" si="12">ROUND(G55*I55,2)</f>
        <v>1298.44</v>
      </c>
      <c r="K55" s="47">
        <f t="shared" ref="K55:K67" si="13">ROUND(J55*1.23,2)</f>
        <v>1597.08</v>
      </c>
    </row>
    <row r="56" spans="3:11" ht="29.25" x14ac:dyDescent="0.25">
      <c r="C56" s="18" t="s">
        <v>101</v>
      </c>
      <c r="D56" s="19" t="s">
        <v>126</v>
      </c>
      <c r="E56" s="19" t="s">
        <v>39</v>
      </c>
      <c r="F56" s="30" t="s">
        <v>170</v>
      </c>
      <c r="G56" s="38">
        <v>132.09</v>
      </c>
      <c r="H56" s="19" t="s">
        <v>64</v>
      </c>
      <c r="I56" s="21">
        <v>14.99</v>
      </c>
      <c r="J56" s="21">
        <f t="shared" si="12"/>
        <v>1980.03</v>
      </c>
      <c r="K56" s="47">
        <f t="shared" si="13"/>
        <v>2435.44</v>
      </c>
    </row>
    <row r="57" spans="3:11" x14ac:dyDescent="0.25">
      <c r="C57" s="18" t="s">
        <v>101</v>
      </c>
      <c r="D57" s="19" t="s">
        <v>197</v>
      </c>
      <c r="E57" s="19" t="s">
        <v>40</v>
      </c>
      <c r="F57" s="30" t="s">
        <v>171</v>
      </c>
      <c r="G57" s="38">
        <v>26.45</v>
      </c>
      <c r="H57" s="19" t="s">
        <v>78</v>
      </c>
      <c r="I57" s="21">
        <v>2.92</v>
      </c>
      <c r="J57" s="21">
        <f t="shared" si="12"/>
        <v>77.23</v>
      </c>
      <c r="K57" s="47">
        <f t="shared" si="13"/>
        <v>94.99</v>
      </c>
    </row>
    <row r="58" spans="3:11" x14ac:dyDescent="0.25">
      <c r="C58" s="18" t="s">
        <v>101</v>
      </c>
      <c r="D58" s="19" t="s">
        <v>198</v>
      </c>
      <c r="E58" s="19" t="s">
        <v>159</v>
      </c>
      <c r="F58" s="30" t="s">
        <v>172</v>
      </c>
      <c r="G58" s="38">
        <v>13.85</v>
      </c>
      <c r="H58" s="19" t="s">
        <v>64</v>
      </c>
      <c r="I58" s="21">
        <v>69.349999999999994</v>
      </c>
      <c r="J58" s="21">
        <f t="shared" si="12"/>
        <v>960.5</v>
      </c>
      <c r="K58" s="47">
        <f t="shared" si="13"/>
        <v>1181.42</v>
      </c>
    </row>
    <row r="59" spans="3:11" x14ac:dyDescent="0.25">
      <c r="C59" s="18" t="s">
        <v>101</v>
      </c>
      <c r="D59" s="19" t="s">
        <v>125</v>
      </c>
      <c r="E59" s="19" t="s">
        <v>160</v>
      </c>
      <c r="F59" s="30" t="s">
        <v>173</v>
      </c>
      <c r="G59" s="38">
        <v>132.09</v>
      </c>
      <c r="H59" s="19" t="s">
        <v>78</v>
      </c>
      <c r="I59" s="53">
        <v>34.07</v>
      </c>
      <c r="J59" s="21">
        <f t="shared" si="12"/>
        <v>4500.3100000000004</v>
      </c>
      <c r="K59" s="47">
        <f t="shared" si="13"/>
        <v>5535.38</v>
      </c>
    </row>
    <row r="60" spans="3:11" x14ac:dyDescent="0.25">
      <c r="C60" s="18" t="s">
        <v>101</v>
      </c>
      <c r="D60" s="19" t="s">
        <v>214</v>
      </c>
      <c r="E60" s="19" t="s">
        <v>161</v>
      </c>
      <c r="F60" s="30" t="s">
        <v>174</v>
      </c>
      <c r="G60" s="38">
        <v>26.45</v>
      </c>
      <c r="H60" s="19" t="s">
        <v>78</v>
      </c>
      <c r="I60" s="53">
        <v>34.31</v>
      </c>
      <c r="J60" s="21">
        <f t="shared" si="12"/>
        <v>907.5</v>
      </c>
      <c r="K60" s="47">
        <f t="shared" si="13"/>
        <v>1116.23</v>
      </c>
    </row>
    <row r="61" spans="3:11" x14ac:dyDescent="0.25">
      <c r="C61" s="51" t="s">
        <v>62</v>
      </c>
      <c r="D61" s="52">
        <v>20208</v>
      </c>
      <c r="E61" s="52" t="s">
        <v>162</v>
      </c>
      <c r="F61" s="54" t="s">
        <v>221</v>
      </c>
      <c r="G61" s="55">
        <v>3.5</v>
      </c>
      <c r="H61" s="52" t="s">
        <v>78</v>
      </c>
      <c r="I61" s="53">
        <v>45.43</v>
      </c>
      <c r="J61" s="53">
        <f t="shared" si="12"/>
        <v>159.01</v>
      </c>
      <c r="K61" s="56">
        <f t="shared" si="13"/>
        <v>195.58</v>
      </c>
    </row>
    <row r="62" spans="3:11" x14ac:dyDescent="0.25">
      <c r="C62" s="51" t="s">
        <v>62</v>
      </c>
      <c r="D62" s="52">
        <v>20205</v>
      </c>
      <c r="E62" s="19" t="s">
        <v>163</v>
      </c>
      <c r="F62" s="30" t="s">
        <v>196</v>
      </c>
      <c r="G62" s="38">
        <v>5</v>
      </c>
      <c r="H62" s="19" t="s">
        <v>78</v>
      </c>
      <c r="I62" s="21">
        <v>1.39</v>
      </c>
      <c r="J62" s="21">
        <f t="shared" si="12"/>
        <v>6.95</v>
      </c>
      <c r="K62" s="47">
        <f t="shared" si="13"/>
        <v>8.5500000000000007</v>
      </c>
    </row>
    <row r="63" spans="3:11" x14ac:dyDescent="0.25">
      <c r="C63" s="51" t="s">
        <v>62</v>
      </c>
      <c r="D63" s="52">
        <v>5071</v>
      </c>
      <c r="E63" s="19" t="s">
        <v>164</v>
      </c>
      <c r="F63" s="30" t="s">
        <v>175</v>
      </c>
      <c r="G63" s="38">
        <v>5</v>
      </c>
      <c r="H63" s="19" t="s">
        <v>65</v>
      </c>
      <c r="I63" s="21">
        <v>8.6999999999999993</v>
      </c>
      <c r="J63" s="21">
        <f t="shared" si="12"/>
        <v>43.5</v>
      </c>
      <c r="K63" s="47">
        <f t="shared" si="13"/>
        <v>53.51</v>
      </c>
    </row>
    <row r="64" spans="3:11" x14ac:dyDescent="0.25">
      <c r="C64" s="51" t="s">
        <v>62</v>
      </c>
      <c r="D64" s="52">
        <v>40568</v>
      </c>
      <c r="E64" s="19" t="s">
        <v>165</v>
      </c>
      <c r="F64" s="30" t="s">
        <v>176</v>
      </c>
      <c r="G64" s="38">
        <v>5</v>
      </c>
      <c r="H64" s="19" t="s">
        <v>65</v>
      </c>
      <c r="I64" s="21">
        <v>8.77</v>
      </c>
      <c r="J64" s="21">
        <f t="shared" si="12"/>
        <v>43.85</v>
      </c>
      <c r="K64" s="47">
        <f t="shared" si="13"/>
        <v>53.94</v>
      </c>
    </row>
    <row r="65" spans="3:12" x14ac:dyDescent="0.25">
      <c r="C65" s="51" t="s">
        <v>101</v>
      </c>
      <c r="D65" s="52" t="s">
        <v>215</v>
      </c>
      <c r="E65" s="19" t="s">
        <v>166</v>
      </c>
      <c r="F65" s="30" t="s">
        <v>179</v>
      </c>
      <c r="G65" s="38">
        <v>132.09</v>
      </c>
      <c r="H65" s="19" t="s">
        <v>64</v>
      </c>
      <c r="I65" s="21">
        <v>19.78</v>
      </c>
      <c r="J65" s="21">
        <f t="shared" si="12"/>
        <v>2612.7399999999998</v>
      </c>
      <c r="K65" s="47">
        <f t="shared" si="13"/>
        <v>3213.67</v>
      </c>
    </row>
    <row r="66" spans="3:12" x14ac:dyDescent="0.25">
      <c r="C66" s="51" t="s">
        <v>62</v>
      </c>
      <c r="D66" s="52">
        <v>7175</v>
      </c>
      <c r="E66" s="19" t="s">
        <v>167</v>
      </c>
      <c r="F66" s="30" t="s">
        <v>177</v>
      </c>
      <c r="G66" s="38">
        <v>100</v>
      </c>
      <c r="H66" s="19" t="s">
        <v>180</v>
      </c>
      <c r="I66" s="21">
        <v>1.32</v>
      </c>
      <c r="J66" s="21">
        <f t="shared" si="12"/>
        <v>132</v>
      </c>
      <c r="K66" s="47">
        <f t="shared" si="13"/>
        <v>162.36000000000001</v>
      </c>
      <c r="L66" s="49"/>
    </row>
    <row r="67" spans="3:12" x14ac:dyDescent="0.25">
      <c r="C67" s="51" t="s">
        <v>101</v>
      </c>
      <c r="D67" s="52" t="s">
        <v>216</v>
      </c>
      <c r="E67" s="19" t="s">
        <v>168</v>
      </c>
      <c r="F67" s="30" t="s">
        <v>178</v>
      </c>
      <c r="G67" s="38">
        <v>39.130000000000003</v>
      </c>
      <c r="H67" s="19" t="s">
        <v>64</v>
      </c>
      <c r="I67" s="21">
        <v>65.430000000000007</v>
      </c>
      <c r="J67" s="21">
        <f t="shared" si="12"/>
        <v>2560.2800000000002</v>
      </c>
      <c r="K67" s="47">
        <f t="shared" si="13"/>
        <v>3149.14</v>
      </c>
    </row>
    <row r="68" spans="3:12" ht="15.75" thickBot="1" x14ac:dyDescent="0.3">
      <c r="C68" s="95" t="s">
        <v>91</v>
      </c>
      <c r="D68" s="96"/>
      <c r="E68" s="96"/>
      <c r="F68" s="96"/>
      <c r="G68" s="96"/>
      <c r="H68" s="96"/>
      <c r="I68" s="97"/>
      <c r="J68" s="98">
        <f>SUM(J55:J67)</f>
        <v>15282.340000000004</v>
      </c>
      <c r="K68" s="57">
        <f>SUM(K55:K67)</f>
        <v>18797.29</v>
      </c>
    </row>
    <row r="69" spans="3:12" ht="15.75" thickTop="1" x14ac:dyDescent="0.25">
      <c r="C69" s="99"/>
      <c r="D69" s="100"/>
      <c r="E69" s="101" t="s">
        <v>41</v>
      </c>
      <c r="F69" s="102" t="s">
        <v>145</v>
      </c>
      <c r="G69" s="100"/>
      <c r="H69" s="100"/>
      <c r="I69" s="100"/>
      <c r="J69" s="103"/>
      <c r="K69" s="104"/>
    </row>
    <row r="70" spans="3:12" x14ac:dyDescent="0.25">
      <c r="C70" s="22" t="s">
        <v>101</v>
      </c>
      <c r="D70" s="23" t="s">
        <v>123</v>
      </c>
      <c r="E70" s="19" t="s">
        <v>42</v>
      </c>
      <c r="F70" s="30" t="s">
        <v>146</v>
      </c>
      <c r="G70" s="38">
        <v>4</v>
      </c>
      <c r="H70" s="19" t="s">
        <v>64</v>
      </c>
      <c r="I70" s="21">
        <v>82.18</v>
      </c>
      <c r="J70" s="21">
        <f t="shared" ref="J70:J76" si="14">ROUND(G70*I70,2)</f>
        <v>328.72</v>
      </c>
      <c r="K70" s="47">
        <f t="shared" ref="K70:K76" si="15">ROUND(J70*1.23,2)</f>
        <v>404.33</v>
      </c>
    </row>
    <row r="71" spans="3:12" x14ac:dyDescent="0.25">
      <c r="C71" s="22" t="s">
        <v>101</v>
      </c>
      <c r="D71" s="19" t="s">
        <v>121</v>
      </c>
      <c r="E71" s="19" t="s">
        <v>116</v>
      </c>
      <c r="F71" s="30" t="s">
        <v>147</v>
      </c>
      <c r="G71" s="38">
        <v>3.72</v>
      </c>
      <c r="H71" s="19" t="s">
        <v>78</v>
      </c>
      <c r="I71" s="21">
        <v>6.78</v>
      </c>
      <c r="J71" s="21">
        <f t="shared" si="14"/>
        <v>25.22</v>
      </c>
      <c r="K71" s="47">
        <f t="shared" si="15"/>
        <v>31.02</v>
      </c>
    </row>
    <row r="72" spans="3:12" x14ac:dyDescent="0.25">
      <c r="C72" s="22" t="s">
        <v>101</v>
      </c>
      <c r="D72" s="19" t="s">
        <v>128</v>
      </c>
      <c r="E72" s="19" t="s">
        <v>117</v>
      </c>
      <c r="F72" s="30" t="s">
        <v>148</v>
      </c>
      <c r="G72" s="38">
        <v>2.2599999999999998</v>
      </c>
      <c r="H72" s="19" t="s">
        <v>64</v>
      </c>
      <c r="I72" s="21">
        <v>91.49</v>
      </c>
      <c r="J72" s="21">
        <f t="shared" si="14"/>
        <v>206.77</v>
      </c>
      <c r="K72" s="47">
        <f t="shared" si="15"/>
        <v>254.33</v>
      </c>
    </row>
    <row r="73" spans="3:12" x14ac:dyDescent="0.25">
      <c r="C73" s="22" t="s">
        <v>101</v>
      </c>
      <c r="D73" s="19" t="s">
        <v>129</v>
      </c>
      <c r="E73" s="19" t="s">
        <v>118</v>
      </c>
      <c r="F73" s="30" t="s">
        <v>149</v>
      </c>
      <c r="G73" s="50">
        <v>0.113</v>
      </c>
      <c r="H73" s="19" t="s">
        <v>76</v>
      </c>
      <c r="I73" s="21">
        <v>262.87</v>
      </c>
      <c r="J73" s="21">
        <f t="shared" si="14"/>
        <v>29.7</v>
      </c>
      <c r="K73" s="47">
        <f t="shared" si="15"/>
        <v>36.53</v>
      </c>
    </row>
    <row r="74" spans="3:12" x14ac:dyDescent="0.25">
      <c r="C74" s="22" t="s">
        <v>101</v>
      </c>
      <c r="D74" s="19" t="s">
        <v>131</v>
      </c>
      <c r="E74" s="19" t="s">
        <v>132</v>
      </c>
      <c r="F74" s="30" t="s">
        <v>150</v>
      </c>
      <c r="G74" s="38">
        <v>9.17</v>
      </c>
      <c r="H74" s="19" t="s">
        <v>65</v>
      </c>
      <c r="I74" s="21">
        <v>5.2</v>
      </c>
      <c r="J74" s="21">
        <f t="shared" si="14"/>
        <v>47.68</v>
      </c>
      <c r="K74" s="47">
        <f t="shared" si="15"/>
        <v>58.65</v>
      </c>
    </row>
    <row r="75" spans="3:12" x14ac:dyDescent="0.25">
      <c r="C75" s="22" t="s">
        <v>101</v>
      </c>
      <c r="D75" s="19" t="s">
        <v>130</v>
      </c>
      <c r="E75" s="19" t="s">
        <v>133</v>
      </c>
      <c r="F75" s="30" t="s">
        <v>151</v>
      </c>
      <c r="G75" s="38">
        <v>3</v>
      </c>
      <c r="H75" s="19" t="s">
        <v>65</v>
      </c>
      <c r="I75" s="21">
        <v>5.45</v>
      </c>
      <c r="J75" s="21">
        <f t="shared" si="14"/>
        <v>16.350000000000001</v>
      </c>
      <c r="K75" s="47">
        <f t="shared" si="15"/>
        <v>20.11</v>
      </c>
    </row>
    <row r="76" spans="3:12" x14ac:dyDescent="0.25">
      <c r="C76" s="18" t="s">
        <v>101</v>
      </c>
      <c r="D76" s="19" t="s">
        <v>124</v>
      </c>
      <c r="E76" s="19" t="s">
        <v>134</v>
      </c>
      <c r="F76" s="30" t="s">
        <v>127</v>
      </c>
      <c r="G76" s="38">
        <v>3.76</v>
      </c>
      <c r="H76" s="19" t="s">
        <v>64</v>
      </c>
      <c r="I76" s="21">
        <v>41.92</v>
      </c>
      <c r="J76" s="21">
        <f t="shared" si="14"/>
        <v>157.62</v>
      </c>
      <c r="K76" s="47">
        <f t="shared" si="15"/>
        <v>193.87</v>
      </c>
    </row>
    <row r="77" spans="3:12" x14ac:dyDescent="0.25">
      <c r="C77" s="87" t="s">
        <v>92</v>
      </c>
      <c r="D77" s="88"/>
      <c r="E77" s="88"/>
      <c r="F77" s="88"/>
      <c r="G77" s="88"/>
      <c r="H77" s="88"/>
      <c r="I77" s="88"/>
      <c r="J77" s="21">
        <f>SUM(J70:J76)</f>
        <v>812.06000000000006</v>
      </c>
      <c r="K77" s="47">
        <f>SUM(K70:K76)</f>
        <v>998.83999999999992</v>
      </c>
    </row>
    <row r="78" spans="3:12" x14ac:dyDescent="0.25">
      <c r="C78" s="27"/>
      <c r="D78" s="28"/>
      <c r="E78" s="29" t="s">
        <v>43</v>
      </c>
      <c r="F78" s="94" t="s">
        <v>53</v>
      </c>
      <c r="G78" s="19"/>
      <c r="H78" s="19"/>
      <c r="I78" s="19"/>
      <c r="J78" s="28"/>
      <c r="K78" s="47"/>
    </row>
    <row r="79" spans="3:12" x14ac:dyDescent="0.25">
      <c r="C79" s="22" t="s">
        <v>101</v>
      </c>
      <c r="D79" s="19" t="s">
        <v>120</v>
      </c>
      <c r="E79" s="19" t="s">
        <v>44</v>
      </c>
      <c r="F79" s="30" t="s">
        <v>73</v>
      </c>
      <c r="G79" s="38">
        <v>16.8</v>
      </c>
      <c r="H79" s="19" t="s">
        <v>76</v>
      </c>
      <c r="I79" s="21">
        <v>49.2</v>
      </c>
      <c r="J79" s="21">
        <f>ROUND(G79*I79,2)</f>
        <v>826.56</v>
      </c>
      <c r="K79" s="47">
        <f>ROUND(J79*1.23,2)</f>
        <v>1016.67</v>
      </c>
    </row>
    <row r="80" spans="3:12" x14ac:dyDescent="0.25">
      <c r="C80" s="92" t="s">
        <v>208</v>
      </c>
      <c r="D80" s="93"/>
      <c r="E80" s="19" t="s">
        <v>45</v>
      </c>
      <c r="F80" s="30" t="s">
        <v>204</v>
      </c>
      <c r="G80" s="38">
        <v>1</v>
      </c>
      <c r="H80" s="19" t="s">
        <v>180</v>
      </c>
      <c r="I80" s="21">
        <v>3000</v>
      </c>
      <c r="J80" s="21">
        <f t="shared" ref="J80:J84" si="16">ROUND(G80*I80,2)</f>
        <v>3000</v>
      </c>
      <c r="K80" s="47">
        <f>ROUND(J80*1.1,2)</f>
        <v>3300</v>
      </c>
    </row>
    <row r="81" spans="3:12" x14ac:dyDescent="0.25">
      <c r="C81" s="92" t="s">
        <v>208</v>
      </c>
      <c r="D81" s="93"/>
      <c r="E81" s="19" t="s">
        <v>46</v>
      </c>
      <c r="F81" s="30" t="s">
        <v>205</v>
      </c>
      <c r="G81" s="38">
        <v>1</v>
      </c>
      <c r="H81" s="19" t="s">
        <v>180</v>
      </c>
      <c r="I81" s="21">
        <v>3500</v>
      </c>
      <c r="J81" s="21">
        <f t="shared" si="16"/>
        <v>3500</v>
      </c>
      <c r="K81" s="47">
        <f>ROUND(J81*1.1,2)</f>
        <v>3850</v>
      </c>
    </row>
    <row r="82" spans="3:12" x14ac:dyDescent="0.25">
      <c r="C82" s="51" t="s">
        <v>101</v>
      </c>
      <c r="D82" s="52" t="s">
        <v>218</v>
      </c>
      <c r="E82" s="19" t="s">
        <v>199</v>
      </c>
      <c r="F82" s="30" t="s">
        <v>206</v>
      </c>
      <c r="G82" s="38">
        <v>1.8</v>
      </c>
      <c r="H82" s="19" t="s">
        <v>64</v>
      </c>
      <c r="I82" s="21">
        <v>114.86</v>
      </c>
      <c r="J82" s="21">
        <f t="shared" si="16"/>
        <v>206.75</v>
      </c>
      <c r="K82" s="47">
        <f t="shared" ref="K82:K84" si="17">ROUND(J82*1.23,2)</f>
        <v>254.3</v>
      </c>
    </row>
    <row r="83" spans="3:12" x14ac:dyDescent="0.25">
      <c r="C83" s="51" t="s">
        <v>101</v>
      </c>
      <c r="D83" s="52" t="s">
        <v>219</v>
      </c>
      <c r="E83" s="19" t="s">
        <v>200</v>
      </c>
      <c r="F83" s="30" t="s">
        <v>207</v>
      </c>
      <c r="G83" s="38">
        <v>18</v>
      </c>
      <c r="H83" s="19" t="s">
        <v>64</v>
      </c>
      <c r="I83" s="21">
        <v>5.82</v>
      </c>
      <c r="J83" s="21">
        <f t="shared" si="16"/>
        <v>104.76</v>
      </c>
      <c r="K83" s="47">
        <f t="shared" si="17"/>
        <v>128.85</v>
      </c>
    </row>
    <row r="84" spans="3:12" x14ac:dyDescent="0.25">
      <c r="C84" s="51" t="s">
        <v>101</v>
      </c>
      <c r="D84" s="52" t="s">
        <v>223</v>
      </c>
      <c r="E84" s="19" t="s">
        <v>201</v>
      </c>
      <c r="F84" s="30" t="s">
        <v>222</v>
      </c>
      <c r="G84" s="38">
        <v>1.8</v>
      </c>
      <c r="H84" s="19" t="s">
        <v>76</v>
      </c>
      <c r="I84" s="21">
        <v>271.64</v>
      </c>
      <c r="J84" s="21">
        <f t="shared" si="16"/>
        <v>488.95</v>
      </c>
      <c r="K84" s="47">
        <f t="shared" si="17"/>
        <v>601.41</v>
      </c>
    </row>
    <row r="85" spans="3:12" x14ac:dyDescent="0.25">
      <c r="C85" s="51" t="s">
        <v>101</v>
      </c>
      <c r="D85" s="52" t="s">
        <v>225</v>
      </c>
      <c r="E85" s="19" t="s">
        <v>202</v>
      </c>
      <c r="F85" s="30" t="s">
        <v>222</v>
      </c>
      <c r="G85" s="38">
        <v>1.8</v>
      </c>
      <c r="H85" s="19" t="s">
        <v>76</v>
      </c>
      <c r="I85" s="21">
        <v>53.4</v>
      </c>
      <c r="J85" s="21">
        <f t="shared" ref="J85" si="18">ROUND(G85*I85,2)</f>
        <v>96.12</v>
      </c>
      <c r="K85" s="47">
        <f t="shared" ref="K85" si="19">ROUND(J85*1.23,2)</f>
        <v>118.23</v>
      </c>
    </row>
    <row r="86" spans="3:12" x14ac:dyDescent="0.25">
      <c r="C86" s="22" t="s">
        <v>101</v>
      </c>
      <c r="D86" s="19" t="s">
        <v>119</v>
      </c>
      <c r="E86" s="19" t="s">
        <v>203</v>
      </c>
      <c r="F86" s="30" t="s">
        <v>230</v>
      </c>
      <c r="G86" s="38">
        <v>0.54</v>
      </c>
      <c r="H86" s="19" t="s">
        <v>76</v>
      </c>
      <c r="I86" s="21">
        <v>132.41999999999999</v>
      </c>
      <c r="J86" s="21">
        <f>ROUND(G86*I86,2)</f>
        <v>71.510000000000005</v>
      </c>
      <c r="K86" s="47">
        <f>ROUND(J86*1.23,2)</f>
        <v>87.96</v>
      </c>
    </row>
    <row r="87" spans="3:12" x14ac:dyDescent="0.25">
      <c r="C87" s="22" t="s">
        <v>101</v>
      </c>
      <c r="D87" s="19" t="s">
        <v>119</v>
      </c>
      <c r="E87" s="19" t="s">
        <v>224</v>
      </c>
      <c r="F87" s="30" t="s">
        <v>231</v>
      </c>
      <c r="G87" s="38">
        <v>13.3</v>
      </c>
      <c r="H87" s="19" t="s">
        <v>76</v>
      </c>
      <c r="I87" s="21">
        <v>88.04</v>
      </c>
      <c r="J87" s="21">
        <f>ROUND(G87*I87,2)</f>
        <v>1170.93</v>
      </c>
      <c r="K87" s="47">
        <f>ROUND(J87*1.23,2)</f>
        <v>1440.24</v>
      </c>
    </row>
    <row r="88" spans="3:12" x14ac:dyDescent="0.25">
      <c r="C88" s="87" t="s">
        <v>93</v>
      </c>
      <c r="D88" s="88"/>
      <c r="E88" s="88"/>
      <c r="F88" s="88"/>
      <c r="G88" s="88"/>
      <c r="H88" s="88"/>
      <c r="I88" s="91"/>
      <c r="J88" s="21">
        <f>SUM(J79:J87)</f>
        <v>9465.58</v>
      </c>
      <c r="K88" s="48">
        <f>SUM(K79:K87)</f>
        <v>10797.659999999998</v>
      </c>
      <c r="L88" s="49"/>
    </row>
    <row r="89" spans="3:12" x14ac:dyDescent="0.25">
      <c r="C89" s="18"/>
      <c r="D89" s="19"/>
      <c r="E89" s="29">
        <v>10</v>
      </c>
      <c r="F89" s="16" t="s">
        <v>183</v>
      </c>
      <c r="G89" s="19"/>
      <c r="H89" s="19"/>
      <c r="I89" s="19"/>
      <c r="J89" s="28"/>
      <c r="K89" s="47"/>
    </row>
    <row r="90" spans="3:12" ht="29.25" x14ac:dyDescent="0.25">
      <c r="C90" s="51" t="s">
        <v>101</v>
      </c>
      <c r="D90" s="52" t="s">
        <v>220</v>
      </c>
      <c r="E90" s="19" t="s">
        <v>47</v>
      </c>
      <c r="F90" s="30" t="s">
        <v>227</v>
      </c>
      <c r="G90" s="38">
        <v>3</v>
      </c>
      <c r="H90" s="19" t="s">
        <v>180</v>
      </c>
      <c r="I90" s="21">
        <v>5.95</v>
      </c>
      <c r="J90" s="21">
        <f t="shared" ref="J90:J94" si="20">ROUND(G90*I90,2)</f>
        <v>17.850000000000001</v>
      </c>
      <c r="K90" s="47">
        <f t="shared" ref="K90:K94" si="21">ROUND(J90*1.23,2)</f>
        <v>21.96</v>
      </c>
    </row>
    <row r="91" spans="3:12" x14ac:dyDescent="0.25">
      <c r="C91" s="51" t="s">
        <v>101</v>
      </c>
      <c r="D91" s="52" t="s">
        <v>226</v>
      </c>
      <c r="E91" s="19" t="s">
        <v>48</v>
      </c>
      <c r="F91" s="30" t="s">
        <v>184</v>
      </c>
      <c r="G91" s="38">
        <v>120</v>
      </c>
      <c r="H91" s="19" t="s">
        <v>187</v>
      </c>
      <c r="I91" s="21">
        <v>1.77</v>
      </c>
      <c r="J91" s="21">
        <f t="shared" si="20"/>
        <v>212.4</v>
      </c>
      <c r="K91" s="47">
        <f t="shared" si="21"/>
        <v>261.25</v>
      </c>
    </row>
    <row r="92" spans="3:12" x14ac:dyDescent="0.25">
      <c r="C92" s="51" t="s">
        <v>62</v>
      </c>
      <c r="D92" s="52">
        <v>91926</v>
      </c>
      <c r="E92" s="19" t="s">
        <v>188</v>
      </c>
      <c r="F92" s="30" t="s">
        <v>228</v>
      </c>
      <c r="G92" s="38">
        <v>112</v>
      </c>
      <c r="H92" s="19" t="s">
        <v>187</v>
      </c>
      <c r="I92" s="21">
        <v>2.5</v>
      </c>
      <c r="J92" s="21">
        <f t="shared" si="20"/>
        <v>280</v>
      </c>
      <c r="K92" s="47">
        <f t="shared" si="21"/>
        <v>344.4</v>
      </c>
    </row>
    <row r="93" spans="3:12" x14ac:dyDescent="0.25">
      <c r="C93" s="51" t="s">
        <v>62</v>
      </c>
      <c r="D93" s="52">
        <v>91930</v>
      </c>
      <c r="E93" s="19" t="s">
        <v>189</v>
      </c>
      <c r="F93" s="30" t="s">
        <v>185</v>
      </c>
      <c r="G93" s="38">
        <v>8</v>
      </c>
      <c r="H93" s="19" t="s">
        <v>187</v>
      </c>
      <c r="I93" s="21">
        <v>5.27</v>
      </c>
      <c r="J93" s="21">
        <f t="shared" si="20"/>
        <v>42.16</v>
      </c>
      <c r="K93" s="47">
        <f t="shared" si="21"/>
        <v>51.86</v>
      </c>
    </row>
    <row r="94" spans="3:12" x14ac:dyDescent="0.25">
      <c r="C94" s="51" t="s">
        <v>101</v>
      </c>
      <c r="D94" s="52" t="s">
        <v>229</v>
      </c>
      <c r="E94" s="19" t="s">
        <v>190</v>
      </c>
      <c r="F94" s="30" t="s">
        <v>186</v>
      </c>
      <c r="G94" s="38">
        <v>3</v>
      </c>
      <c r="H94" s="19" t="s">
        <v>180</v>
      </c>
      <c r="I94" s="21">
        <v>11.89</v>
      </c>
      <c r="J94" s="21">
        <f t="shared" si="20"/>
        <v>35.67</v>
      </c>
      <c r="K94" s="47">
        <f t="shared" si="21"/>
        <v>43.87</v>
      </c>
    </row>
    <row r="95" spans="3:12" ht="15.75" thickBot="1" x14ac:dyDescent="0.3">
      <c r="C95" s="95" t="s">
        <v>235</v>
      </c>
      <c r="D95" s="96"/>
      <c r="E95" s="96"/>
      <c r="F95" s="96"/>
      <c r="G95" s="96"/>
      <c r="H95" s="96"/>
      <c r="I95" s="96"/>
      <c r="J95" s="98">
        <f>SUM(J90:J94)</f>
        <v>588.07999999999993</v>
      </c>
      <c r="K95" s="105">
        <f>SUM(K90:K94)</f>
        <v>723.33999999999992</v>
      </c>
    </row>
    <row r="96" spans="3:12" ht="15.75" thickTop="1" x14ac:dyDescent="0.25">
      <c r="C96" s="99"/>
      <c r="D96" s="100"/>
      <c r="E96" s="101">
        <v>11</v>
      </c>
      <c r="F96" s="102" t="s">
        <v>54</v>
      </c>
      <c r="G96" s="100"/>
      <c r="H96" s="100"/>
      <c r="I96" s="100"/>
      <c r="J96" s="103"/>
      <c r="K96" s="104"/>
    </row>
    <row r="97" spans="3:12" x14ac:dyDescent="0.25">
      <c r="C97" s="22" t="s">
        <v>101</v>
      </c>
      <c r="D97" s="19" t="s">
        <v>63</v>
      </c>
      <c r="E97" s="19" t="s">
        <v>182</v>
      </c>
      <c r="F97" s="30" t="s">
        <v>74</v>
      </c>
      <c r="G97" s="19">
        <v>17.55</v>
      </c>
      <c r="H97" s="19" t="s">
        <v>76</v>
      </c>
      <c r="I97" s="21">
        <v>84.53</v>
      </c>
      <c r="J97" s="21">
        <f>ROUND(G97*I97,2)</f>
        <v>1483.5</v>
      </c>
      <c r="K97" s="47">
        <f>ROUND(J97*1.23,2)</f>
        <v>1824.71</v>
      </c>
    </row>
    <row r="98" spans="3:12" x14ac:dyDescent="0.25">
      <c r="C98" s="18" t="s">
        <v>62</v>
      </c>
      <c r="D98" s="19">
        <v>9537</v>
      </c>
      <c r="E98" s="19" t="s">
        <v>181</v>
      </c>
      <c r="F98" s="30" t="s">
        <v>75</v>
      </c>
      <c r="G98" s="19">
        <v>239.59</v>
      </c>
      <c r="H98" s="19" t="s">
        <v>64</v>
      </c>
      <c r="I98" s="21">
        <v>2.61</v>
      </c>
      <c r="J98" s="21">
        <f>ROUND(G98*I98,2)</f>
        <v>625.33000000000004</v>
      </c>
      <c r="K98" s="47">
        <f>ROUND(J98*1.23,2)</f>
        <v>769.16</v>
      </c>
    </row>
    <row r="99" spans="3:12" x14ac:dyDescent="0.25">
      <c r="C99" s="87" t="s">
        <v>236</v>
      </c>
      <c r="D99" s="88"/>
      <c r="E99" s="88"/>
      <c r="F99" s="88"/>
      <c r="G99" s="88"/>
      <c r="H99" s="88"/>
      <c r="I99" s="91"/>
      <c r="J99" s="21">
        <f>SUM(J97:J98)</f>
        <v>2108.83</v>
      </c>
      <c r="K99" s="48">
        <f>SUM(K97:K98)</f>
        <v>2593.87</v>
      </c>
    </row>
    <row r="100" spans="3:12" x14ac:dyDescent="0.25">
      <c r="C100" s="34"/>
      <c r="D100" s="35"/>
      <c r="E100" s="35"/>
      <c r="F100" s="35"/>
      <c r="G100" s="35"/>
      <c r="H100" s="35"/>
      <c r="I100" s="35"/>
      <c r="J100" s="37"/>
      <c r="K100" s="40"/>
    </row>
    <row r="101" spans="3:12" x14ac:dyDescent="0.25">
      <c r="C101" s="81" t="s">
        <v>144</v>
      </c>
      <c r="D101" s="82"/>
      <c r="E101" s="82"/>
      <c r="F101" s="82"/>
      <c r="G101" s="82"/>
      <c r="H101" s="82"/>
      <c r="I101" s="82"/>
      <c r="J101" s="77">
        <f>J99+J88+J77+J68+J53+J44+J40+J29+J26+J23+J95</f>
        <v>56817.830000000009</v>
      </c>
      <c r="K101" s="78"/>
      <c r="L101" s="41"/>
    </row>
    <row r="102" spans="3:12" ht="15.75" thickBot="1" x14ac:dyDescent="0.3">
      <c r="C102" s="83" t="s">
        <v>233</v>
      </c>
      <c r="D102" s="84"/>
      <c r="E102" s="84"/>
      <c r="F102" s="84"/>
      <c r="G102" s="84"/>
      <c r="H102" s="84"/>
      <c r="I102" s="84"/>
      <c r="J102" s="79">
        <f>ROUND(K99+K88+K77+K68+K53+K44+K40+K29+K26+K23+K95,2)</f>
        <v>69040.94</v>
      </c>
      <c r="K102" s="80"/>
      <c r="L102" s="41"/>
    </row>
    <row r="103" spans="3:12" ht="15.75" thickTop="1" x14ac:dyDescent="0.25">
      <c r="C103" s="85" t="s">
        <v>84</v>
      </c>
      <c r="D103" s="86"/>
      <c r="E103" s="86"/>
      <c r="F103" s="86"/>
      <c r="G103" s="86"/>
      <c r="H103" s="86"/>
      <c r="I103" s="86"/>
      <c r="J103" s="3"/>
      <c r="K103" s="4"/>
    </row>
    <row r="104" spans="3:12" ht="15" customHeight="1" x14ac:dyDescent="0.25">
      <c r="C104" s="69" t="s">
        <v>213</v>
      </c>
      <c r="D104" s="70"/>
      <c r="E104" s="70"/>
      <c r="F104" s="70"/>
      <c r="G104" s="70"/>
      <c r="H104" s="70"/>
      <c r="I104" s="70"/>
      <c r="J104" s="6"/>
      <c r="K104" s="7"/>
    </row>
    <row r="105" spans="3:12" ht="12.75" customHeight="1" x14ac:dyDescent="0.25">
      <c r="C105" s="69" t="s">
        <v>212</v>
      </c>
      <c r="D105" s="70"/>
      <c r="E105" s="70"/>
      <c r="F105" s="70"/>
      <c r="G105" s="70"/>
      <c r="H105" s="70"/>
      <c r="I105" s="70"/>
      <c r="J105" s="6"/>
      <c r="K105" s="7"/>
    </row>
    <row r="106" spans="3:12" ht="15" customHeight="1" x14ac:dyDescent="0.25">
      <c r="C106" s="69" t="s">
        <v>211</v>
      </c>
      <c r="D106" s="70"/>
      <c r="E106" s="70"/>
      <c r="F106" s="70"/>
      <c r="G106" s="70"/>
      <c r="H106" s="70"/>
      <c r="I106" s="70"/>
      <c r="J106" s="6"/>
      <c r="K106" s="7"/>
    </row>
    <row r="107" spans="3:12" ht="15" customHeight="1" x14ac:dyDescent="0.25">
      <c r="C107" s="69" t="s">
        <v>210</v>
      </c>
      <c r="D107" s="70"/>
      <c r="E107" s="70"/>
      <c r="F107" s="70"/>
      <c r="G107" s="70"/>
      <c r="H107" s="70"/>
      <c r="I107" s="70"/>
      <c r="J107" s="6"/>
      <c r="K107" s="7"/>
    </row>
    <row r="108" spans="3:12" x14ac:dyDescent="0.25">
      <c r="C108" s="69" t="s">
        <v>234</v>
      </c>
      <c r="D108" s="70"/>
      <c r="E108" s="70"/>
      <c r="F108" s="70"/>
      <c r="G108" s="70"/>
      <c r="H108" s="70"/>
      <c r="I108" s="70"/>
      <c r="J108" s="6"/>
      <c r="K108" s="7"/>
    </row>
    <row r="109" spans="3:12" x14ac:dyDescent="0.25">
      <c r="C109" s="32" t="s">
        <v>232</v>
      </c>
      <c r="D109" s="6"/>
      <c r="E109" s="6"/>
      <c r="F109" s="6"/>
      <c r="G109" s="6"/>
      <c r="H109" s="6"/>
      <c r="I109" s="6"/>
      <c r="J109" s="6"/>
      <c r="K109" s="7"/>
    </row>
    <row r="110" spans="3:12" x14ac:dyDescent="0.25">
      <c r="C110" s="5"/>
      <c r="D110" s="6"/>
      <c r="E110" s="6"/>
      <c r="F110" s="6"/>
      <c r="G110" s="6"/>
      <c r="H110" s="6"/>
      <c r="I110" s="6"/>
      <c r="J110" s="6"/>
      <c r="K110" s="7"/>
    </row>
    <row r="111" spans="3:12" x14ac:dyDescent="0.25">
      <c r="C111" s="5"/>
      <c r="D111" s="6"/>
      <c r="E111" s="6"/>
      <c r="F111" s="6"/>
      <c r="G111" s="6"/>
      <c r="H111" s="6"/>
      <c r="I111" s="6"/>
      <c r="J111" s="6"/>
      <c r="K111" s="7"/>
    </row>
    <row r="112" spans="3:12" x14ac:dyDescent="0.25">
      <c r="C112" s="5"/>
      <c r="D112" s="6"/>
      <c r="E112" s="6"/>
      <c r="F112" s="6"/>
      <c r="G112" s="6"/>
      <c r="H112" s="6"/>
      <c r="I112" s="6"/>
      <c r="J112" s="6"/>
      <c r="K112" s="7"/>
    </row>
    <row r="113" spans="3:11" x14ac:dyDescent="0.25">
      <c r="C113" s="71"/>
      <c r="D113" s="72"/>
      <c r="E113" s="72"/>
      <c r="F113" s="72"/>
      <c r="G113" s="72"/>
      <c r="H113" s="72"/>
      <c r="I113" s="72"/>
      <c r="J113" s="72"/>
      <c r="K113" s="73"/>
    </row>
    <row r="114" spans="3:11" x14ac:dyDescent="0.25">
      <c r="C114" s="74" t="s">
        <v>135</v>
      </c>
      <c r="D114" s="75"/>
      <c r="E114" s="75"/>
      <c r="F114" s="75"/>
      <c r="G114" s="75"/>
      <c r="H114" s="75"/>
      <c r="I114" s="75"/>
      <c r="J114" s="75"/>
      <c r="K114" s="76"/>
    </row>
    <row r="115" spans="3:11" ht="15.75" thickBot="1" x14ac:dyDescent="0.3">
      <c r="C115" s="58" t="s">
        <v>137</v>
      </c>
      <c r="D115" s="59"/>
      <c r="E115" s="59"/>
      <c r="F115" s="59"/>
      <c r="G115" s="59"/>
      <c r="H115" s="59"/>
      <c r="I115" s="59"/>
      <c r="J115" s="59"/>
      <c r="K115" s="60"/>
    </row>
    <row r="116" spans="3:11" ht="15.75" thickTop="1" x14ac:dyDescent="0.25">
      <c r="C116" s="31"/>
      <c r="D116" s="31"/>
      <c r="E116" s="31"/>
      <c r="F116" s="31"/>
      <c r="G116" s="31"/>
      <c r="H116" s="31"/>
      <c r="I116" s="31"/>
      <c r="J116" s="31"/>
      <c r="K116" s="31"/>
    </row>
    <row r="119" spans="3:11" x14ac:dyDescent="0.25">
      <c r="F119" s="33" t="s">
        <v>136</v>
      </c>
    </row>
    <row r="128" spans="3:11" x14ac:dyDescent="0.25">
      <c r="C128" s="49"/>
    </row>
    <row r="129" spans="3:3" x14ac:dyDescent="0.25">
      <c r="C129" s="49"/>
    </row>
    <row r="130" spans="3:3" x14ac:dyDescent="0.25">
      <c r="C130" s="49"/>
    </row>
    <row r="131" spans="3:3" x14ac:dyDescent="0.25">
      <c r="C131" s="49"/>
    </row>
    <row r="132" spans="3:3" x14ac:dyDescent="0.25">
      <c r="C132" s="49"/>
    </row>
    <row r="133" spans="3:3" x14ac:dyDescent="0.25">
      <c r="C133" s="49"/>
    </row>
    <row r="134" spans="3:3" x14ac:dyDescent="0.25">
      <c r="C134" s="49"/>
    </row>
    <row r="135" spans="3:3" x14ac:dyDescent="0.25">
      <c r="C135" s="49"/>
    </row>
    <row r="136" spans="3:3" x14ac:dyDescent="0.25">
      <c r="C136" s="49"/>
    </row>
    <row r="139" spans="3:3" x14ac:dyDescent="0.25">
      <c r="C139" s="49"/>
    </row>
  </sheetData>
  <mergeCells count="32">
    <mergeCell ref="C101:I101"/>
    <mergeCell ref="C102:I102"/>
    <mergeCell ref="C103:I103"/>
    <mergeCell ref="C40:I40"/>
    <mergeCell ref="C23:I23"/>
    <mergeCell ref="C26:I26"/>
    <mergeCell ref="C29:I29"/>
    <mergeCell ref="C99:I99"/>
    <mergeCell ref="C88:I88"/>
    <mergeCell ref="C77:I77"/>
    <mergeCell ref="C68:I68"/>
    <mergeCell ref="C53:I53"/>
    <mergeCell ref="C44:I44"/>
    <mergeCell ref="C95:I95"/>
    <mergeCell ref="C80:D80"/>
    <mergeCell ref="C81:D81"/>
    <mergeCell ref="C115:K115"/>
    <mergeCell ref="C7:K7"/>
    <mergeCell ref="C8:K8"/>
    <mergeCell ref="C9:K9"/>
    <mergeCell ref="C10:K10"/>
    <mergeCell ref="C11:K11"/>
    <mergeCell ref="C25:D25"/>
    <mergeCell ref="C108:I108"/>
    <mergeCell ref="C113:K113"/>
    <mergeCell ref="C114:K114"/>
    <mergeCell ref="C107:I107"/>
    <mergeCell ref="C104:I104"/>
    <mergeCell ref="C105:I105"/>
    <mergeCell ref="J101:K101"/>
    <mergeCell ref="J102:K102"/>
    <mergeCell ref="C106:I10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fitToHeight="0" orientation="landscape" verticalDpi="0" r:id="rId1"/>
  <rowBreaks count="2" manualBreakCount="2">
    <brk id="40" min="2" max="10" man="1"/>
    <brk id="95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2018-05-14T12:07:02Z</cp:lastPrinted>
  <dcterms:created xsi:type="dcterms:W3CDTF">2017-10-17T12:24:46Z</dcterms:created>
  <dcterms:modified xsi:type="dcterms:W3CDTF">2018-05-14T12:08:18Z</dcterms:modified>
</cp:coreProperties>
</file>