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n10\Desktop\Arquivo - Luis Fernando\DOCUMENTOS\CHEFE_DE_SEÇÃO_\2018.04.11_Reforma - Rua Santiago Troncoso, 833\"/>
    </mc:Choice>
  </mc:AlternateContent>
  <bookViews>
    <workbookView xWindow="0" yWindow="0" windowWidth="20490" windowHeight="7530"/>
  </bookViews>
  <sheets>
    <sheet name="Planilha1" sheetId="1" r:id="rId1"/>
  </sheets>
  <definedNames>
    <definedName name="_xlnm.Print_Area" localSheetId="0">Planilha1!$C$5:$I$46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E32" i="1"/>
  <c r="E28" i="1"/>
  <c r="E26" i="1"/>
  <c r="E24" i="1"/>
  <c r="E22" i="1"/>
  <c r="E20" i="1"/>
  <c r="E18" i="1"/>
  <c r="I30" i="1" l="1"/>
  <c r="G31" i="1" l="1"/>
  <c r="H31" i="1"/>
  <c r="I28" i="1"/>
  <c r="I24" i="1"/>
  <c r="I22" i="1"/>
  <c r="G23" i="1" s="1"/>
  <c r="I20" i="1"/>
  <c r="F21" i="1" s="1"/>
  <c r="I32" i="1"/>
  <c r="H33" i="1" s="1"/>
  <c r="I26" i="1"/>
  <c r="G29" i="1" l="1"/>
  <c r="H29" i="1"/>
  <c r="H27" i="1"/>
  <c r="G27" i="1"/>
  <c r="H25" i="1"/>
  <c r="G25" i="1"/>
  <c r="I18" i="1"/>
  <c r="F19" i="1" s="1"/>
  <c r="H36" i="1" l="1"/>
  <c r="I37" i="1" l="1"/>
  <c r="G34" i="1" l="1"/>
  <c r="H34" i="1"/>
  <c r="F34" i="1"/>
  <c r="G36" i="1"/>
  <c r="F36" i="1"/>
  <c r="F35" i="1" l="1"/>
  <c r="F37" i="1"/>
  <c r="G35" i="1" l="1"/>
  <c r="H35" i="1" s="1"/>
  <c r="G37" i="1"/>
  <c r="H37" i="1" s="1"/>
</calcChain>
</file>

<file path=xl/sharedStrings.xml><?xml version="1.0" encoding="utf-8"?>
<sst xmlns="http://schemas.openxmlformats.org/spreadsheetml/2006/main" count="39" uniqueCount="39">
  <si>
    <t>CRONOGRAMA FÍSICO-FINANCEIRO</t>
  </si>
  <si>
    <t>Item</t>
  </si>
  <si>
    <t>Serviços</t>
  </si>
  <si>
    <t>Valor dos Itens</t>
  </si>
  <si>
    <t>30 dias</t>
  </si>
  <si>
    <t>60 Dias</t>
  </si>
  <si>
    <t>90 Dias</t>
  </si>
  <si>
    <t>Total</t>
  </si>
  <si>
    <t>1.0</t>
  </si>
  <si>
    <t>3.0</t>
  </si>
  <si>
    <t>4.0</t>
  </si>
  <si>
    <t>5.0</t>
  </si>
  <si>
    <t>DEMOLIÇÕES E RETIRADAS</t>
  </si>
  <si>
    <t>ALVENARIA</t>
  </si>
  <si>
    <t>PINTURA</t>
  </si>
  <si>
    <t>SERVIÇOS COMPLEMENTARES</t>
  </si>
  <si>
    <t>PORCENTAGEM MENSAL</t>
  </si>
  <si>
    <t>PORCENTAGEM ACUMULADA</t>
  </si>
  <si>
    <t>VALOR MENSAL</t>
  </si>
  <si>
    <t>VALOR ACUMULADO</t>
  </si>
  <si>
    <t>Diretor do Depto. Obras e Projetos</t>
  </si>
  <si>
    <t xml:space="preserve"> Arqtº MILTON LOT JUNIOR   </t>
  </si>
  <si>
    <t xml:space="preserve">             Secretário Adjunto de Obras</t>
  </si>
  <si>
    <t xml:space="preserve">                  Engº ALEXANDRE J SABINO LASILA</t>
  </si>
  <si>
    <t xml:space="preserve">   Secretário de Obras      </t>
  </si>
  <si>
    <t>6.0</t>
  </si>
  <si>
    <t>7.0</t>
  </si>
  <si>
    <t>8.0</t>
  </si>
  <si>
    <t>ESQUARIAS</t>
  </si>
  <si>
    <t>REVESTIMENTO</t>
  </si>
  <si>
    <t>PISOS INTERNOS E EXTERNOS</t>
  </si>
  <si>
    <t xml:space="preserve">                 Engº MAURICIO PEREIRA </t>
  </si>
  <si>
    <r>
      <t>Obra:</t>
    </r>
    <r>
      <rPr>
        <sz val="11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 xml:space="preserve"> Reparo de residência danificada por rompimento de rede de água.</t>
    </r>
  </si>
  <si>
    <r>
      <t>Cidade:</t>
    </r>
    <r>
      <rPr>
        <sz val="11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>Birigui.</t>
    </r>
  </si>
  <si>
    <t>2.0</t>
  </si>
  <si>
    <t>FUNDAÇÃO</t>
  </si>
  <si>
    <r>
      <t>Proprietário :</t>
    </r>
    <r>
      <rPr>
        <i/>
        <sz val="14"/>
        <color theme="1"/>
        <rFont val="Arial"/>
        <family val="2"/>
      </rPr>
      <t xml:space="preserve"> Sérgio Ferreira</t>
    </r>
  </si>
  <si>
    <t xml:space="preserve">         Birigui, 11 de Abril de 2018.</t>
  </si>
  <si>
    <r>
      <t xml:space="preserve">Local : </t>
    </r>
    <r>
      <rPr>
        <i/>
        <sz val="14"/>
        <color theme="1"/>
        <rFont val="Arial"/>
        <family val="2"/>
      </rPr>
      <t>Rua Santiago Troncoso, 833 – Pq. Das Nações.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</si>
</sst>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&quot;R$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  <font>
      <sz val="14"/>
      <color theme="1"/>
      <name val="Calibri"/>
      <family val="2"/>
      <scheme val="minor"/>
    </font>
    <font>
      <i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0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2" fillId="2" borderId="0" xfId="0" applyFont="1" applyFill="1"/>
    <xf numFmtId="0" fontId="4" fillId="2" borderId="19" xfId="0" applyFont="1" applyFill="1" applyBorder="1"/>
    <xf numFmtId="0" fontId="4" fillId="2" borderId="20" xfId="0" applyFont="1" applyFill="1" applyBorder="1"/>
    <xf numFmtId="0" fontId="4" fillId="2" borderId="21" xfId="0" applyFont="1" applyFill="1" applyBorder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164" fontId="4" fillId="2" borderId="28" xfId="0" applyNumberFormat="1" applyFont="1" applyFill="1" applyBorder="1" applyAlignment="1">
      <alignment horizontal="center" vertical="center"/>
    </xf>
    <xf numFmtId="164" fontId="4" fillId="0" borderId="35" xfId="0" applyNumberFormat="1" applyFont="1" applyBorder="1" applyAlignment="1">
      <alignment horizontal="center" vertical="center"/>
    </xf>
    <xf numFmtId="164" fontId="4" fillId="0" borderId="41" xfId="0" applyNumberFormat="1" applyFont="1" applyBorder="1" applyAlignment="1">
      <alignment horizontal="center" vertical="center"/>
    </xf>
    <xf numFmtId="0" fontId="6" fillId="2" borderId="34" xfId="0" applyFont="1" applyFill="1" applyBorder="1" applyAlignment="1">
      <alignment horizontal="center"/>
    </xf>
    <xf numFmtId="164" fontId="4" fillId="2" borderId="34" xfId="0" applyNumberFormat="1" applyFont="1" applyFill="1" applyBorder="1" applyAlignment="1">
      <alignment horizontal="center" vertical="center"/>
    </xf>
    <xf numFmtId="164" fontId="4" fillId="2" borderId="39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2" fillId="0" borderId="6" xfId="0" applyFont="1" applyBorder="1"/>
    <xf numFmtId="9" fontId="4" fillId="3" borderId="32" xfId="1" applyFont="1" applyFill="1" applyBorder="1" applyAlignment="1">
      <alignment horizontal="center" vertical="center"/>
    </xf>
    <xf numFmtId="9" fontId="7" fillId="3" borderId="23" xfId="1" applyFont="1" applyFill="1" applyBorder="1" applyAlignment="1">
      <alignment horizontal="center" vertical="center"/>
    </xf>
    <xf numFmtId="9" fontId="7" fillId="3" borderId="32" xfId="1" applyFont="1" applyFill="1" applyBorder="1" applyAlignment="1">
      <alignment horizontal="center" vertical="center"/>
    </xf>
    <xf numFmtId="9" fontId="7" fillId="0" borderId="41" xfId="1" applyFont="1" applyBorder="1" applyAlignment="1">
      <alignment horizontal="center" vertical="center"/>
    </xf>
    <xf numFmtId="0" fontId="6" fillId="2" borderId="5" xfId="0" applyFont="1" applyFill="1" applyBorder="1" applyAlignment="1"/>
    <xf numFmtId="0" fontId="6" fillId="2" borderId="0" xfId="0" applyFont="1" applyFill="1" applyBorder="1" applyAlignment="1"/>
    <xf numFmtId="0" fontId="6" fillId="2" borderId="6" xfId="0" applyFont="1" applyFill="1" applyBorder="1" applyAlignment="1"/>
    <xf numFmtId="0" fontId="6" fillId="2" borderId="5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0" fillId="2" borderId="0" xfId="0" applyFont="1" applyFill="1" applyBorder="1"/>
    <xf numFmtId="0" fontId="0" fillId="0" borderId="0" xfId="0" applyFont="1"/>
    <xf numFmtId="164" fontId="7" fillId="0" borderId="41" xfId="1" applyNumberFormat="1" applyFont="1" applyFill="1" applyBorder="1" applyAlignment="1">
      <alignment horizontal="center" vertical="center"/>
    </xf>
    <xf numFmtId="165" fontId="2" fillId="0" borderId="0" xfId="0" applyNumberFormat="1" applyFont="1"/>
    <xf numFmtId="10" fontId="4" fillId="0" borderId="35" xfId="1" applyNumberFormat="1" applyFont="1" applyBorder="1" applyAlignment="1">
      <alignment horizontal="center" vertical="center"/>
    </xf>
    <xf numFmtId="0" fontId="8" fillId="2" borderId="38" xfId="0" applyFont="1" applyFill="1" applyBorder="1" applyAlignment="1">
      <alignment horizontal="left"/>
    </xf>
    <xf numFmtId="0" fontId="8" fillId="2" borderId="34" xfId="0" applyFont="1" applyFill="1" applyBorder="1" applyAlignment="1">
      <alignment horizontal="left"/>
    </xf>
    <xf numFmtId="0" fontId="6" fillId="0" borderId="40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164" fontId="4" fillId="2" borderId="33" xfId="0" applyNumberFormat="1" applyFont="1" applyFill="1" applyBorder="1" applyAlignment="1">
      <alignment horizontal="center" vertical="center"/>
    </xf>
    <xf numFmtId="164" fontId="4" fillId="2" borderId="29" xfId="0" applyNumberFormat="1" applyFont="1" applyFill="1" applyBorder="1" applyAlignment="1">
      <alignment horizontal="center" vertical="center"/>
    </xf>
    <xf numFmtId="164" fontId="4" fillId="0" borderId="33" xfId="0" applyNumberFormat="1" applyFont="1" applyFill="1" applyBorder="1" applyAlignment="1">
      <alignment horizontal="center" vertical="center"/>
    </xf>
    <xf numFmtId="164" fontId="4" fillId="0" borderId="29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5" fillId="2" borderId="30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left"/>
    </xf>
    <xf numFmtId="0" fontId="5" fillId="2" borderId="27" xfId="0" applyFont="1" applyFill="1" applyBorder="1" applyAlignment="1">
      <alignment horizontal="left"/>
    </xf>
    <xf numFmtId="0" fontId="5" fillId="2" borderId="31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center"/>
    </xf>
    <xf numFmtId="164" fontId="4" fillId="2" borderId="25" xfId="0" applyNumberFormat="1" applyFont="1" applyFill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304799</xdr:colOff>
      <xdr:row>4</xdr:row>
      <xdr:rowOff>104775</xdr:rowOff>
    </xdr:from>
    <xdr:to>
      <xdr:col>8</xdr:col>
      <xdr:colOff>723900</xdr:colOff>
      <xdr:row>9</xdr:row>
      <xdr:rowOff>104774</xdr:rowOff>
    </xdr:to>
    <xdr:pic>
      <xdr:nvPicPr>
        <xdr:cNvPr id="2" name="Imagem 13" descr="Descrição: C:\Documents and Settings\Anjinho\Meus documentos\Minhas imagens\LOGO PREFEITURA.jpg">
          <a:extLst>
            <a:ext uri="{FF2B5EF4-FFF2-40B4-BE49-F238E27FC236}">
              <a16:creationId xmlns="" xmlns:a16="http://schemas.microsoft.com/office/drawing/2014/main" id="{96A11EDD-490C-4661-83DB-D06DAFF2E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49" y="866775"/>
          <a:ext cx="12182476" cy="9524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O47"/>
  <sheetViews>
    <sheetView tabSelected="1" view="pageBreakPreview" topLeftCell="C10" zoomScale="70" zoomScaleNormal="100" zoomScaleSheetLayoutView="70" workbookViewId="0">
      <selection activeCell="D18" sqref="D18:D21"/>
    </sheetView>
  </sheetViews>
  <sheetFormatPr defaultRowHeight="15" x14ac:dyDescent="0.25"/>
  <cols>
    <col min="1" max="2" width="9.140625" style="1"/>
    <col min="3" max="3" width="10.140625" style="1" customWidth="1"/>
    <col min="4" max="4" width="53.85546875" style="1" customWidth="1"/>
    <col min="5" max="9" width="22.42578125" style="1" customWidth="1"/>
    <col min="10" max="11" width="9.140625" style="1"/>
    <col min="12" max="12" width="12.5703125" style="1" bestFit="1" customWidth="1"/>
    <col min="13" max="16384" width="9.140625" style="1"/>
  </cols>
  <sheetData>
    <row r="4" spans="3:13" ht="15.75" thickBot="1" x14ac:dyDescent="0.3"/>
    <row r="5" spans="3:13" ht="15.75" thickTop="1" x14ac:dyDescent="0.25">
      <c r="C5" s="2"/>
      <c r="D5" s="3"/>
      <c r="E5" s="3"/>
      <c r="F5" s="3"/>
      <c r="G5" s="3"/>
      <c r="H5" s="3"/>
      <c r="I5" s="4"/>
    </row>
    <row r="6" spans="3:13" x14ac:dyDescent="0.25">
      <c r="C6" s="5"/>
      <c r="D6" s="6"/>
      <c r="E6" s="6"/>
      <c r="F6" s="6"/>
      <c r="G6" s="6"/>
      <c r="H6" s="6"/>
      <c r="I6" s="7"/>
    </row>
    <row r="7" spans="3:13" x14ac:dyDescent="0.25">
      <c r="C7" s="5"/>
      <c r="D7" s="6"/>
      <c r="E7" s="6"/>
      <c r="F7" s="6"/>
      <c r="G7" s="6"/>
      <c r="H7" s="6"/>
      <c r="I7" s="7"/>
    </row>
    <row r="8" spans="3:13" x14ac:dyDescent="0.25">
      <c r="C8" s="5"/>
      <c r="D8" s="6"/>
      <c r="E8" s="6"/>
      <c r="F8" s="6"/>
      <c r="G8" s="6"/>
      <c r="H8" s="6"/>
      <c r="I8" s="7"/>
    </row>
    <row r="9" spans="3:13" x14ac:dyDescent="0.25">
      <c r="C9" s="5"/>
      <c r="D9" s="6"/>
      <c r="E9" s="6"/>
      <c r="F9" s="6"/>
      <c r="G9" s="6"/>
      <c r="H9" s="6"/>
      <c r="I9" s="7"/>
    </row>
    <row r="10" spans="3:13" ht="15.75" thickBot="1" x14ac:dyDescent="0.3">
      <c r="C10" s="8"/>
      <c r="D10" s="9"/>
      <c r="E10" s="9"/>
      <c r="F10" s="9"/>
      <c r="G10" s="9"/>
      <c r="H10" s="9"/>
      <c r="I10" s="10"/>
    </row>
    <row r="11" spans="3:13" ht="19.5" thickTop="1" x14ac:dyDescent="0.25">
      <c r="C11" s="55" t="s">
        <v>0</v>
      </c>
      <c r="D11" s="56"/>
      <c r="E11" s="56"/>
      <c r="F11" s="56"/>
      <c r="G11" s="56"/>
      <c r="H11" s="56"/>
      <c r="I11" s="57"/>
      <c r="J11" s="11"/>
      <c r="K11" s="11"/>
      <c r="L11" s="11"/>
      <c r="M11" s="11"/>
    </row>
    <row r="12" spans="3:13" ht="18.75" x14ac:dyDescent="0.25">
      <c r="C12" s="58" t="s">
        <v>32</v>
      </c>
      <c r="D12" s="59"/>
      <c r="E12" s="59"/>
      <c r="F12" s="59"/>
      <c r="G12" s="59"/>
      <c r="H12" s="59"/>
      <c r="I12" s="60"/>
      <c r="J12" s="11"/>
      <c r="K12" s="11"/>
      <c r="L12" s="11"/>
      <c r="M12" s="11"/>
    </row>
    <row r="13" spans="3:13" ht="18.75" x14ac:dyDescent="0.25">
      <c r="C13" s="58" t="s">
        <v>38</v>
      </c>
      <c r="D13" s="59"/>
      <c r="E13" s="59"/>
      <c r="F13" s="59"/>
      <c r="G13" s="59"/>
      <c r="H13" s="59"/>
      <c r="I13" s="60"/>
      <c r="J13" s="11"/>
      <c r="K13" s="11"/>
      <c r="L13" s="11"/>
      <c r="M13" s="11"/>
    </row>
    <row r="14" spans="3:13" ht="18.75" x14ac:dyDescent="0.25">
      <c r="C14" s="58" t="s">
        <v>36</v>
      </c>
      <c r="D14" s="59"/>
      <c r="E14" s="59"/>
      <c r="F14" s="59"/>
      <c r="G14" s="59"/>
      <c r="H14" s="59"/>
      <c r="I14" s="60"/>
      <c r="J14" s="11"/>
      <c r="K14" s="11"/>
      <c r="L14" s="11"/>
      <c r="M14" s="11"/>
    </row>
    <row r="15" spans="3:13" ht="19.5" thickBot="1" x14ac:dyDescent="0.3">
      <c r="C15" s="61" t="s">
        <v>33</v>
      </c>
      <c r="D15" s="62"/>
      <c r="E15" s="62"/>
      <c r="F15" s="62"/>
      <c r="G15" s="62"/>
      <c r="H15" s="62"/>
      <c r="I15" s="63"/>
      <c r="J15" s="11"/>
      <c r="K15" s="11"/>
      <c r="L15" s="11"/>
      <c r="M15" s="11"/>
    </row>
    <row r="16" spans="3:13" ht="16.5" thickTop="1" thickBot="1" x14ac:dyDescent="0.3">
      <c r="C16" s="12"/>
      <c r="D16" s="13"/>
      <c r="E16" s="13"/>
      <c r="F16" s="13"/>
      <c r="G16" s="13"/>
      <c r="H16" s="13"/>
      <c r="I16" s="14"/>
    </row>
    <row r="17" spans="3:15" ht="20.25" thickTop="1" thickBot="1" x14ac:dyDescent="0.35">
      <c r="C17" s="15" t="s">
        <v>1</v>
      </c>
      <c r="D17" s="16" t="s">
        <v>2</v>
      </c>
      <c r="E17" s="17" t="s">
        <v>3</v>
      </c>
      <c r="F17" s="17" t="s">
        <v>4</v>
      </c>
      <c r="G17" s="17" t="s">
        <v>5</v>
      </c>
      <c r="H17" s="17" t="s">
        <v>6</v>
      </c>
      <c r="I17" s="17" t="s">
        <v>7</v>
      </c>
    </row>
    <row r="18" spans="3:15" ht="15.75" thickTop="1" x14ac:dyDescent="0.25">
      <c r="C18" s="69" t="s">
        <v>8</v>
      </c>
      <c r="D18" s="66" t="s">
        <v>12</v>
      </c>
      <c r="E18" s="70">
        <f>ROUND(1177.38*1.23,2)</f>
        <v>1448.18</v>
      </c>
      <c r="F18" s="33">
        <v>1</v>
      </c>
      <c r="G18" s="33"/>
      <c r="H18" s="33"/>
      <c r="I18" s="70">
        <f>E18</f>
        <v>1448.18</v>
      </c>
    </row>
    <row r="19" spans="3:15" ht="15.75" thickBot="1" x14ac:dyDescent="0.3">
      <c r="C19" s="65"/>
      <c r="D19" s="67"/>
      <c r="E19" s="52"/>
      <c r="F19" s="18">
        <f>ROUND(F18*$I$18,2)</f>
        <v>1448.18</v>
      </c>
      <c r="G19" s="18"/>
      <c r="H19" s="18"/>
      <c r="I19" s="52"/>
    </row>
    <row r="20" spans="3:15" x14ac:dyDescent="0.25">
      <c r="C20" s="64" t="s">
        <v>34</v>
      </c>
      <c r="D20" s="68" t="s">
        <v>35</v>
      </c>
      <c r="E20" s="51">
        <f>ROUND(5005*1.23,2)</f>
        <v>6156.15</v>
      </c>
      <c r="F20" s="34">
        <v>1</v>
      </c>
      <c r="G20" s="34"/>
      <c r="H20" s="34"/>
      <c r="I20" s="51">
        <f>E20</f>
        <v>6156.15</v>
      </c>
    </row>
    <row r="21" spans="3:15" ht="15.75" thickBot="1" x14ac:dyDescent="0.3">
      <c r="C21" s="65"/>
      <c r="D21" s="67"/>
      <c r="E21" s="52"/>
      <c r="F21" s="18">
        <f>ROUND(F20*I20,2)</f>
        <v>6156.15</v>
      </c>
      <c r="G21" s="18"/>
      <c r="H21" s="18"/>
      <c r="I21" s="52"/>
      <c r="L21" s="44"/>
      <c r="O21" s="42"/>
    </row>
    <row r="22" spans="3:15" x14ac:dyDescent="0.25">
      <c r="C22" s="64" t="s">
        <v>9</v>
      </c>
      <c r="D22" s="68" t="s">
        <v>13</v>
      </c>
      <c r="E22" s="51">
        <f>ROUND(318.45*1.23,2)</f>
        <v>391.69</v>
      </c>
      <c r="F22" s="32"/>
      <c r="G22" s="34">
        <v>1</v>
      </c>
      <c r="H22" s="34"/>
      <c r="I22" s="51">
        <f>E22</f>
        <v>391.69</v>
      </c>
    </row>
    <row r="23" spans="3:15" ht="15.75" thickBot="1" x14ac:dyDescent="0.3">
      <c r="C23" s="65"/>
      <c r="D23" s="67"/>
      <c r="E23" s="52"/>
      <c r="F23" s="18"/>
      <c r="G23" s="18">
        <f>ROUND(G22*I22,2)</f>
        <v>391.69</v>
      </c>
      <c r="H23" s="18"/>
      <c r="I23" s="52"/>
    </row>
    <row r="24" spans="3:15" ht="15" customHeight="1" x14ac:dyDescent="0.25">
      <c r="C24" s="64" t="s">
        <v>10</v>
      </c>
      <c r="D24" s="68" t="s">
        <v>29</v>
      </c>
      <c r="E24" s="51">
        <f>ROUND(21.36*1.23,2)</f>
        <v>26.27</v>
      </c>
      <c r="F24" s="32"/>
      <c r="G24" s="34">
        <v>0.5</v>
      </c>
      <c r="H24" s="34">
        <v>0.5</v>
      </c>
      <c r="I24" s="51">
        <f>E24</f>
        <v>26.27</v>
      </c>
      <c r="L24" s="44"/>
    </row>
    <row r="25" spans="3:15" ht="15.75" customHeight="1" thickBot="1" x14ac:dyDescent="0.3">
      <c r="C25" s="65"/>
      <c r="D25" s="67"/>
      <c r="E25" s="52"/>
      <c r="F25" s="18"/>
      <c r="G25" s="18">
        <f>ROUND(G24*I24,2)</f>
        <v>13.14</v>
      </c>
      <c r="H25" s="18">
        <f>ROUND(H24*I24,2)</f>
        <v>13.14</v>
      </c>
      <c r="I25" s="52"/>
    </row>
    <row r="26" spans="3:15" ht="15" customHeight="1" x14ac:dyDescent="0.25">
      <c r="C26" s="64" t="s">
        <v>11</v>
      </c>
      <c r="D26" s="68" t="s">
        <v>30</v>
      </c>
      <c r="E26" s="51">
        <f>ROUND(3641.71*1.23,2)</f>
        <v>4479.3</v>
      </c>
      <c r="F26" s="32"/>
      <c r="G26" s="34">
        <v>0.5</v>
      </c>
      <c r="H26" s="34">
        <v>0.5</v>
      </c>
      <c r="I26" s="51">
        <f>E26</f>
        <v>4479.3</v>
      </c>
    </row>
    <row r="27" spans="3:15" ht="15.75" customHeight="1" thickBot="1" x14ac:dyDescent="0.3">
      <c r="C27" s="65"/>
      <c r="D27" s="67"/>
      <c r="E27" s="52"/>
      <c r="F27" s="18"/>
      <c r="G27" s="18">
        <f>ROUND(G26*I26,2)</f>
        <v>2239.65</v>
      </c>
      <c r="H27" s="18">
        <f>ROUND(H26*I26,2)</f>
        <v>2239.65</v>
      </c>
      <c r="I27" s="52"/>
    </row>
    <row r="28" spans="3:15" ht="15" customHeight="1" x14ac:dyDescent="0.25">
      <c r="C28" s="64" t="s">
        <v>25</v>
      </c>
      <c r="D28" s="68" t="s">
        <v>28</v>
      </c>
      <c r="E28" s="51">
        <f>ROUND(543.35*1.23,2)</f>
        <v>668.32</v>
      </c>
      <c r="F28" s="32"/>
      <c r="G28" s="34">
        <v>0.8</v>
      </c>
      <c r="H28" s="34">
        <v>0.2</v>
      </c>
      <c r="I28" s="51">
        <f>E28</f>
        <v>668.32</v>
      </c>
    </row>
    <row r="29" spans="3:15" ht="15.75" customHeight="1" thickBot="1" x14ac:dyDescent="0.3">
      <c r="C29" s="65"/>
      <c r="D29" s="67"/>
      <c r="E29" s="52"/>
      <c r="F29" s="18"/>
      <c r="G29" s="18">
        <f>ROUND(G28*I28,2)</f>
        <v>534.66</v>
      </c>
      <c r="H29" s="18">
        <f>ROUND(H28*I28,2)</f>
        <v>133.66</v>
      </c>
      <c r="I29" s="52"/>
    </row>
    <row r="30" spans="3:15" ht="15" customHeight="1" x14ac:dyDescent="0.25">
      <c r="C30" s="64" t="s">
        <v>26</v>
      </c>
      <c r="D30" s="68" t="s">
        <v>14</v>
      </c>
      <c r="E30" s="53">
        <f>ROUND(2086.83*1.23,2)</f>
        <v>2566.8000000000002</v>
      </c>
      <c r="F30" s="34"/>
      <c r="G30" s="34">
        <v>0.3</v>
      </c>
      <c r="H30" s="34">
        <v>0.7</v>
      </c>
      <c r="I30" s="51">
        <f>E30</f>
        <v>2566.8000000000002</v>
      </c>
    </row>
    <row r="31" spans="3:15" ht="15.75" customHeight="1" thickBot="1" x14ac:dyDescent="0.3">
      <c r="C31" s="65"/>
      <c r="D31" s="67"/>
      <c r="E31" s="54"/>
      <c r="F31" s="18"/>
      <c r="G31" s="18">
        <f>ROUND(G30*I30,2)</f>
        <v>770.04</v>
      </c>
      <c r="H31" s="18">
        <f>ROUND(H30*I30,2)</f>
        <v>1796.76</v>
      </c>
      <c r="I31" s="52"/>
    </row>
    <row r="32" spans="3:15" x14ac:dyDescent="0.25">
      <c r="C32" s="64" t="s">
        <v>27</v>
      </c>
      <c r="D32" s="68" t="s">
        <v>15</v>
      </c>
      <c r="E32" s="51">
        <f>ROUND(635.94*1.23,2)</f>
        <v>782.21</v>
      </c>
      <c r="F32" s="32"/>
      <c r="G32" s="32"/>
      <c r="H32" s="34">
        <v>1</v>
      </c>
      <c r="I32" s="51">
        <f>E32</f>
        <v>782.21</v>
      </c>
    </row>
    <row r="33" spans="3:9" ht="15.75" thickBot="1" x14ac:dyDescent="0.3">
      <c r="C33" s="65"/>
      <c r="D33" s="67"/>
      <c r="E33" s="52"/>
      <c r="F33" s="18"/>
      <c r="G33" s="18"/>
      <c r="H33" s="18">
        <f>ROUND(I32,2)</f>
        <v>782.21</v>
      </c>
      <c r="I33" s="52"/>
    </row>
    <row r="34" spans="3:9" ht="16.5" customHeight="1" thickBot="1" x14ac:dyDescent="0.3">
      <c r="C34" s="48" t="s">
        <v>16</v>
      </c>
      <c r="D34" s="49"/>
      <c r="E34" s="50"/>
      <c r="F34" s="45">
        <f>ROUND(((F19+F21+F23+F25+F33+F27+F29+F31)/$I$37),4)</f>
        <v>0.46029999999999999</v>
      </c>
      <c r="G34" s="45">
        <f>ROUND(((G19+G21+G23+G25+G33+G27+G31+G29)/$I$37),4)</f>
        <v>0.23910000000000001</v>
      </c>
      <c r="H34" s="45">
        <f>ROUND(((H19+H21+H23+H25+H33+H27+H29+H31)/$I$37),4)</f>
        <v>0.30059999999999998</v>
      </c>
      <c r="I34" s="31"/>
    </row>
    <row r="35" spans="3:9" ht="15.75" customHeight="1" thickBot="1" x14ac:dyDescent="0.3">
      <c r="C35" s="48" t="s">
        <v>17</v>
      </c>
      <c r="D35" s="49"/>
      <c r="E35" s="50"/>
      <c r="F35" s="45">
        <f>F34</f>
        <v>0.46029999999999999</v>
      </c>
      <c r="G35" s="45">
        <f>G34+F35</f>
        <v>0.69940000000000002</v>
      </c>
      <c r="H35" s="45">
        <f>H34+G35</f>
        <v>1</v>
      </c>
      <c r="I35" s="35">
        <v>1</v>
      </c>
    </row>
    <row r="36" spans="3:9" ht="15.75" customHeight="1" thickBot="1" x14ac:dyDescent="0.3">
      <c r="C36" s="48" t="s">
        <v>18</v>
      </c>
      <c r="D36" s="49"/>
      <c r="E36" s="50"/>
      <c r="F36" s="19">
        <f>F19+F21+F23+F25+F33+F27+F29</f>
        <v>7604.33</v>
      </c>
      <c r="G36" s="19">
        <f>G19+G21+G23+G25+G33+G27+G29</f>
        <v>3179.14</v>
      </c>
      <c r="H36" s="19">
        <f>H19+H21+H23+H25+H33+H27+H29</f>
        <v>3168.66</v>
      </c>
      <c r="I36" s="20"/>
    </row>
    <row r="37" spans="3:9" ht="15.75" customHeight="1" thickBot="1" x14ac:dyDescent="0.3">
      <c r="C37" s="48" t="s">
        <v>19</v>
      </c>
      <c r="D37" s="49"/>
      <c r="E37" s="50"/>
      <c r="F37" s="19">
        <f>F36</f>
        <v>7604.33</v>
      </c>
      <c r="G37" s="19">
        <f>G36+F37</f>
        <v>10783.47</v>
      </c>
      <c r="H37" s="19">
        <f>H36+G37</f>
        <v>13952.13</v>
      </c>
      <c r="I37" s="43">
        <f>ROUND(SUM(I18:I33),2)</f>
        <v>16518.919999999998</v>
      </c>
    </row>
    <row r="38" spans="3:9" ht="20.25" x14ac:dyDescent="0.3">
      <c r="C38" s="46" t="s">
        <v>37</v>
      </c>
      <c r="D38" s="47"/>
      <c r="E38" s="21"/>
      <c r="F38" s="22"/>
      <c r="G38" s="22"/>
      <c r="H38" s="22"/>
      <c r="I38" s="23"/>
    </row>
    <row r="39" spans="3:9" ht="15.75" customHeight="1" x14ac:dyDescent="0.25">
      <c r="C39" s="24"/>
      <c r="D39" s="25"/>
      <c r="E39" s="25"/>
      <c r="F39" s="26"/>
      <c r="G39" s="26"/>
      <c r="H39" s="26"/>
      <c r="I39" s="27"/>
    </row>
    <row r="40" spans="3:9" ht="15.75" customHeight="1" x14ac:dyDescent="0.25">
      <c r="C40" s="24"/>
      <c r="D40" s="25"/>
      <c r="E40" s="25"/>
      <c r="F40" s="26"/>
      <c r="G40" s="26"/>
      <c r="H40" s="26"/>
      <c r="I40" s="27"/>
    </row>
    <row r="41" spans="3:9" ht="15.75" customHeight="1" x14ac:dyDescent="0.25">
      <c r="C41" s="24"/>
      <c r="D41" s="25"/>
      <c r="E41" s="25"/>
      <c r="F41" s="26"/>
      <c r="G41" s="26"/>
      <c r="H41" s="26"/>
      <c r="I41" s="27"/>
    </row>
    <row r="42" spans="3:9" x14ac:dyDescent="0.25">
      <c r="C42" s="5"/>
      <c r="D42" s="6"/>
      <c r="E42" s="6"/>
      <c r="F42" s="6"/>
      <c r="G42" s="6"/>
      <c r="H42" s="6"/>
      <c r="I42" s="7"/>
    </row>
    <row r="43" spans="3:9" ht="15.75" x14ac:dyDescent="0.25">
      <c r="C43" s="39"/>
      <c r="D43" s="41" t="s">
        <v>31</v>
      </c>
      <c r="E43" s="41" t="s">
        <v>23</v>
      </c>
      <c r="F43" s="6"/>
      <c r="G43" s="41"/>
      <c r="H43" s="6" t="s">
        <v>21</v>
      </c>
      <c r="I43" s="7"/>
    </row>
    <row r="44" spans="3:9" ht="15.75" x14ac:dyDescent="0.25">
      <c r="C44" s="40"/>
      <c r="D44" s="37" t="s">
        <v>20</v>
      </c>
      <c r="E44" s="37" t="s">
        <v>22</v>
      </c>
      <c r="F44" s="37"/>
      <c r="G44" s="37"/>
      <c r="H44" s="37" t="s">
        <v>24</v>
      </c>
      <c r="I44" s="38"/>
    </row>
    <row r="45" spans="3:9" ht="15.75" x14ac:dyDescent="0.25">
      <c r="C45" s="36"/>
      <c r="D45" s="37"/>
      <c r="E45" s="37"/>
      <c r="F45" s="37"/>
      <c r="G45" s="37"/>
      <c r="H45" s="37"/>
      <c r="I45" s="38"/>
    </row>
    <row r="46" spans="3:9" ht="15.75" thickBot="1" x14ac:dyDescent="0.3">
      <c r="C46" s="29"/>
      <c r="D46" s="28"/>
      <c r="E46" s="28"/>
      <c r="F46" s="28"/>
      <c r="G46" s="28"/>
      <c r="H46" s="28"/>
      <c r="I46" s="30"/>
    </row>
    <row r="47" spans="3:9" ht="15.75" thickTop="1" x14ac:dyDescent="0.25"/>
  </sheetData>
  <mergeCells count="42">
    <mergeCell ref="E18:E19"/>
    <mergeCell ref="E28:E29"/>
    <mergeCell ref="I28:I29"/>
    <mergeCell ref="I18:I19"/>
    <mergeCell ref="I20:I21"/>
    <mergeCell ref="E22:E23"/>
    <mergeCell ref="E26:E27"/>
    <mergeCell ref="E20:E21"/>
    <mergeCell ref="C32:C33"/>
    <mergeCell ref="D18:D19"/>
    <mergeCell ref="D20:D21"/>
    <mergeCell ref="D22:D23"/>
    <mergeCell ref="D24:D25"/>
    <mergeCell ref="C22:C23"/>
    <mergeCell ref="C24:C25"/>
    <mergeCell ref="C26:C27"/>
    <mergeCell ref="D26:D27"/>
    <mergeCell ref="C28:C29"/>
    <mergeCell ref="D28:D29"/>
    <mergeCell ref="D32:D33"/>
    <mergeCell ref="C18:C19"/>
    <mergeCell ref="C20:C21"/>
    <mergeCell ref="C30:C31"/>
    <mergeCell ref="D30:D31"/>
    <mergeCell ref="C11:I11"/>
    <mergeCell ref="C12:I12"/>
    <mergeCell ref="C13:I13"/>
    <mergeCell ref="C14:I14"/>
    <mergeCell ref="C15:I15"/>
    <mergeCell ref="I32:I33"/>
    <mergeCell ref="I22:I23"/>
    <mergeCell ref="I24:I25"/>
    <mergeCell ref="E24:E25"/>
    <mergeCell ref="E32:E33"/>
    <mergeCell ref="I26:I27"/>
    <mergeCell ref="E30:E31"/>
    <mergeCell ref="I30:I31"/>
    <mergeCell ref="C38:D38"/>
    <mergeCell ref="C34:E34"/>
    <mergeCell ref="C35:E35"/>
    <mergeCell ref="C36:E36"/>
    <mergeCell ref="C37:E37"/>
  </mergeCells>
  <printOptions horizontalCentered="1"/>
  <pageMargins left="0" right="0" top="0.78740157480314965" bottom="0.19685039370078741" header="0.19685039370078741" footer="0.19685039370078741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Usuário do Windows</cp:lastModifiedBy>
  <cp:lastPrinted>2018-04-06T12:02:57Z</cp:lastPrinted>
  <dcterms:created xsi:type="dcterms:W3CDTF">2017-10-19T12:46:35Z</dcterms:created>
  <dcterms:modified xsi:type="dcterms:W3CDTF">2018-04-11T16:59:41Z</dcterms:modified>
</cp:coreProperties>
</file>