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7.xml" ContentType="application/vnd.ms-excel.person+xml"/>
  <Override PartName="/xl/persons/person0.xml" ContentType="application/vnd.ms-excel.person+xml"/>
  <Override PartName="/xl/persons/person6.xml" ContentType="application/vnd.ms-excel.person+xml"/>
  <Override PartName="/xl/persons/person2.xml" ContentType="application/vnd.ms-excel.person+xml"/>
  <Override PartName="/xl/persons/person5.xml" ContentType="application/vnd.ms-excel.person+xml"/>
  <Override PartName="/xl/persons/person4.xml" ContentType="application/vnd.ms-excel.person+xml"/>
  <Override PartName="/xl/persons/person3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eu Drive\PM Birigui - Alex Cruz\Telha - EM Dr. Gama\Documentação Revisada - 15.01.2024\1 - Planilhas\"/>
    </mc:Choice>
  </mc:AlternateContent>
  <xr:revisionPtr revIDLastSave="0" documentId="13_ncr:1_{BB83F2C5-97C0-4AAB-A198-01FB49CFF386}" xr6:coauthVersionLast="47" xr6:coauthVersionMax="47" xr10:uidLastSave="{00000000-0000-0000-0000-000000000000}"/>
  <bookViews>
    <workbookView xWindow="-24120" yWindow="-1380" windowWidth="24240" windowHeight="13020" tabRatio="769" xr2:uid="{00000000-000D-0000-FFFF-FFFF00000000}"/>
  </bookViews>
  <sheets>
    <sheet name="ORÇAMENTO" sheetId="10" r:id="rId1"/>
    <sheet name="CRONOGRAMA" sheetId="12" r:id="rId2"/>
  </sheets>
  <definedNames>
    <definedName name="_xlnm.Print_Area" localSheetId="1">CRONOGRAMA!$A$1:$G$44</definedName>
    <definedName name="_xlnm.Print_Area" localSheetId="0">ORÇAMENTO!$B$1:$J$54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2" l="1"/>
  <c r="D24" i="12"/>
  <c r="D18" i="12"/>
  <c r="J25" i="10"/>
  <c r="J26" i="10" s="1"/>
  <c r="B19" i="12" s="1"/>
  <c r="A19" i="12"/>
  <c r="A18" i="12"/>
  <c r="A17" i="12"/>
  <c r="G16" i="10"/>
  <c r="I16" i="10" s="1"/>
  <c r="J16" i="10" s="1"/>
  <c r="J17" i="10" s="1"/>
  <c r="B17" i="12" s="1"/>
  <c r="I25" i="10"/>
  <c r="I26" i="10" s="1"/>
  <c r="I21" i="10"/>
  <c r="J21" i="10" s="1"/>
  <c r="I17" i="10" l="1"/>
  <c r="I20" i="10"/>
  <c r="J20" i="10" l="1"/>
  <c r="J22" i="10" s="1"/>
  <c r="B18" i="12" s="1"/>
  <c r="F18" i="12" s="1"/>
  <c r="I22" i="10"/>
  <c r="H28" i="10" s="1"/>
  <c r="H29" i="10" l="1"/>
  <c r="H30" i="10" s="1"/>
  <c r="B20" i="12"/>
  <c r="F19" i="12"/>
  <c r="D17" i="12" l="1"/>
  <c r="D20" i="12" s="1"/>
  <c r="F17" i="12"/>
  <c r="F20" i="12" s="1"/>
  <c r="G20" i="12" l="1"/>
  <c r="E20" i="12"/>
  <c r="E24" i="12" s="1"/>
  <c r="C17" i="12"/>
  <c r="C19" i="12"/>
  <c r="C18" i="12"/>
  <c r="G24" i="12" l="1"/>
  <c r="C20" i="12"/>
</calcChain>
</file>

<file path=xl/sharedStrings.xml><?xml version="1.0" encoding="utf-8"?>
<sst xmlns="http://schemas.openxmlformats.org/spreadsheetml/2006/main" count="66" uniqueCount="50">
  <si>
    <t>SINAPI</t>
  </si>
  <si>
    <t>UNIDADE</t>
  </si>
  <si>
    <t>QUANTIDADE</t>
  </si>
  <si>
    <t>TOTAIS</t>
  </si>
  <si>
    <t>PROPRIETÁRIO: Prefeitura Municipal de Birigui</t>
  </si>
  <si>
    <r>
      <rPr>
        <b/>
        <sz val="8.5"/>
        <rFont val="Calibri"/>
        <family val="1"/>
      </rPr>
      <t>ITEM</t>
    </r>
  </si>
  <si>
    <t>REFERÊNCIA</t>
  </si>
  <si>
    <t>FONTE</t>
  </si>
  <si>
    <r>
      <rPr>
        <b/>
        <sz val="8.5"/>
        <rFont val="Calibri"/>
        <family val="1"/>
      </rPr>
      <t>ESPECIFICAÇÃO / SERVIÇO</t>
    </r>
  </si>
  <si>
    <t>R$ UNITÁRIO</t>
  </si>
  <si>
    <t>R$ TOTAL
SEM BDI</t>
  </si>
  <si>
    <t>R$ TOTAL
COM BDI</t>
  </si>
  <si>
    <t>1.1</t>
  </si>
  <si>
    <t>m²</t>
  </si>
  <si>
    <t>TOTAL ITEM 01:</t>
  </si>
  <si>
    <t>TOTAL SEM BDI:</t>
  </si>
  <si>
    <t xml:space="preserve">BDI: </t>
  </si>
  <si>
    <t>VALOR TOTAL COM BDI:</t>
  </si>
  <si>
    <t>SECRETARIA DE OBRAS - PREFEITURA MUNICIPAL DE BIRIGUI</t>
  </si>
  <si>
    <t>CRONOGRAMA FÍSICO FINANCEIRO</t>
  </si>
  <si>
    <t>DESCRIÇÃO DOS SERVIÇOS</t>
  </si>
  <si>
    <t>VALOR</t>
  </si>
  <si>
    <t>PESO (%)</t>
  </si>
  <si>
    <t>Mês 1</t>
  </si>
  <si>
    <t>Mês 2</t>
  </si>
  <si>
    <t>VALOR (R$)</t>
  </si>
  <si>
    <t xml:space="preserve">TOTAL ACUMULADO: </t>
  </si>
  <si>
    <t>04.03.040</t>
  </si>
  <si>
    <t>Retirada de telhamento perfil e material qualquer, exceto barro</t>
  </si>
  <si>
    <t>Telhamento com telha metálica termoacústica e = 30 mm, com até 2 águas, incluso içamento</t>
  </si>
  <si>
    <t>1. SERVIÇOS PRELIMINARES</t>
  </si>
  <si>
    <t>TOTAL ITEM 02:</t>
  </si>
  <si>
    <t>2.1</t>
  </si>
  <si>
    <t>2.2</t>
  </si>
  <si>
    <t>TOTAL ITEM 03:</t>
  </si>
  <si>
    <t>3. SERVIÇOS COMPLEMENTARES</t>
  </si>
  <si>
    <t>3.1</t>
  </si>
  <si>
    <t>02.08.050</t>
  </si>
  <si>
    <t>CDHU</t>
  </si>
  <si>
    <t>Placa em lona com impressão digital e estrutura em madeira</t>
  </si>
  <si>
    <t>55.01.020</t>
  </si>
  <si>
    <t>Limpeza final da obra</t>
  </si>
  <si>
    <t>PLANILHA ORÇAMENTÁRIA</t>
  </si>
  <si>
    <t>ENDEREÇO: Rua Santos Dumont nº 1273 - Bairro Vila Guarujá, Birigui - SP</t>
  </si>
  <si>
    <t>OBRA: Execução de Troca de Telha da E. M. Dr. Gama (Bloco das Salas de Aula)</t>
  </si>
  <si>
    <t>2. TROCA DA TELHA</t>
  </si>
  <si>
    <t>Valor Total: R$ 271.626,13 (Duzentos e setenta e um mil, seiscentos e vinte e seis reais e treze centavos).</t>
  </si>
  <si>
    <r>
      <t xml:space="preserve"> BASE: 
      </t>
    </r>
    <r>
      <rPr>
        <sz val="11"/>
        <color rgb="FF000000"/>
        <rFont val="Calibri"/>
        <family val="2"/>
        <scheme val="minor"/>
      </rPr>
      <t xml:space="preserve">CDHU 192 (Novembro/2023) - Desonerado
      SINAPI 11-2023 (Novembro/2023) - Desonerado    </t>
    </r>
  </si>
  <si>
    <t>Birigui, 15 de janeiro de 2024.</t>
  </si>
  <si>
    <t>DATA: 15/01/2024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</si>
</sst>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&quot;R$ &quot;* #,##0.00_-;&quot;-R$ &quot;* #,##0.00_-;_-&quot;R$ &quot;* \-??_-;_-@_-"/>
    <numFmt numFmtId="166" formatCode="0.0000%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8"/>
      <color rgb="FF000000"/>
      <name val="Century Gothic"/>
      <family val="2"/>
      <charset val="1"/>
    </font>
    <font>
      <sz val="8"/>
      <color rgb="FF000000"/>
      <name val="Century Gothic"/>
      <family val="2"/>
      <charset val="1"/>
    </font>
    <font>
      <b/>
      <sz val="11"/>
      <name val="Calibri"/>
      <family val="2"/>
    </font>
    <font>
      <b/>
      <sz val="8.5"/>
      <name val="Calibri"/>
      <family val="2"/>
    </font>
    <font>
      <b/>
      <sz val="8.5"/>
      <name val="Calibri"/>
      <family val="1"/>
    </font>
    <font>
      <b/>
      <sz val="11"/>
      <color rgb="FF00000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sz val="10"/>
      <name val="Arial"/>
      <family val="2"/>
      <charset val="1"/>
    </font>
    <font>
      <sz val="11"/>
      <color rgb="FF000000"/>
      <name val="Times New Roman"/>
      <family val="1"/>
    </font>
    <font>
      <sz val="10"/>
      <name val="Calibri"/>
      <family val="2"/>
      <scheme val="minor"/>
    </font>
    <font>
      <b/>
      <sz val="12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name val="Arial"/>
      <family val="2"/>
    </font>
    <font>
      <sz val="11"/>
      <name val="Arial"/>
      <family val="2"/>
      <charset val="1"/>
    </font>
    <font>
      <b/>
      <sz val="16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4"/>
      <name val="Calibri"/>
      <family val="2"/>
    </font>
    <font>
      <b/>
      <sz val="22"/>
      <name val="Calibri"/>
      <family val="1"/>
    </font>
    <font>
      <b/>
      <sz val="14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22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EEECE1"/>
      </patternFill>
    </fill>
    <fill>
      <patternFill patternType="solid">
        <fgColor rgb="FFBEBEBE"/>
      </patternFill>
    </fill>
    <fill>
      <patternFill patternType="solid">
        <fgColor rgb="FFBFBFBF"/>
        <bgColor rgb="FFC0C0C0"/>
      </patternFill>
    </fill>
    <fill>
      <patternFill patternType="solid">
        <fgColor rgb="FFD9D9D9"/>
        <bgColor rgb="FFEEECE1"/>
      </patternFill>
    </fill>
    <fill>
      <patternFill patternType="solid">
        <fgColor theme="0" tint="-0.14999847407452621"/>
        <bgColor rgb="FFEEECE1"/>
      </patternFill>
    </fill>
    <fill>
      <patternFill patternType="solid">
        <fgColor theme="0" tint="-4.9989318521683403E-2"/>
        <bgColor rgb="FFEEECE1"/>
      </patternFill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0" fontId="19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4" fillId="0" borderId="0" applyBorder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3" fillId="0" borderId="0" xfId="2" applyAlignment="1">
      <alignment horizontal="center" vertical="center"/>
    </xf>
    <xf numFmtId="164" fontId="0" fillId="0" borderId="0" xfId="3" applyFont="1" applyFill="1" applyBorder="1" applyAlignment="1">
      <alignment vertical="center"/>
    </xf>
    <xf numFmtId="0" fontId="3" fillId="0" borderId="0" xfId="2" applyAlignment="1">
      <alignment horizontal="left" vertical="center"/>
    </xf>
    <xf numFmtId="164" fontId="0" fillId="0" borderId="0" xfId="3" applyFont="1" applyFill="1" applyBorder="1" applyAlignment="1">
      <alignment horizontal="left" vertical="center"/>
    </xf>
    <xf numFmtId="0" fontId="3" fillId="0" borderId="0" xfId="2" applyAlignment="1">
      <alignment horizontal="left" vertical="top"/>
    </xf>
    <xf numFmtId="0" fontId="5" fillId="0" borderId="0" xfId="4" applyFont="1"/>
    <xf numFmtId="49" fontId="6" fillId="0" borderId="0" xfId="2" applyNumberFormat="1" applyFont="1" applyAlignment="1">
      <alignment horizontal="center" vertical="center" wrapText="1"/>
    </xf>
    <xf numFmtId="0" fontId="7" fillId="0" borderId="0" xfId="2" applyFont="1" applyAlignment="1">
      <alignment horizontal="left" vertical="center"/>
    </xf>
    <xf numFmtId="164" fontId="7" fillId="0" borderId="0" xfId="3" applyFont="1" applyFill="1" applyBorder="1" applyAlignment="1">
      <alignment horizontal="left" vertical="center"/>
    </xf>
    <xf numFmtId="49" fontId="11" fillId="0" borderId="0" xfId="2" applyNumberFormat="1" applyFont="1" applyAlignment="1">
      <alignment vertical="center"/>
    </xf>
    <xf numFmtId="0" fontId="12" fillId="0" borderId="0" xfId="2" applyFont="1" applyAlignment="1">
      <alignment vertical="center" wrapText="1"/>
    </xf>
    <xf numFmtId="0" fontId="12" fillId="0" borderId="0" xfId="2" applyFont="1" applyAlignment="1">
      <alignment horizontal="center" vertical="center" wrapText="1"/>
    </xf>
    <xf numFmtId="2" fontId="12" fillId="0" borderId="0" xfId="5" applyNumberFormat="1" applyFont="1" applyBorder="1" applyAlignment="1" applyProtection="1">
      <alignment horizontal="center" vertical="center" wrapText="1"/>
    </xf>
    <xf numFmtId="164" fontId="3" fillId="0" borderId="0" xfId="3" applyBorder="1"/>
    <xf numFmtId="49" fontId="11" fillId="0" borderId="0" xfId="2" applyNumberFormat="1" applyFont="1" applyAlignment="1">
      <alignment vertical="center" wrapText="1"/>
    </xf>
    <xf numFmtId="0" fontId="14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164" fontId="15" fillId="0" borderId="1" xfId="3" applyFont="1" applyFill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0" fontId="17" fillId="0" borderId="1" xfId="2" applyFont="1" applyBorder="1" applyAlignment="1">
      <alignment horizontal="left" vertical="center" wrapText="1"/>
    </xf>
    <xf numFmtId="164" fontId="18" fillId="0" borderId="1" xfId="3" applyFont="1" applyFill="1" applyBorder="1" applyAlignment="1">
      <alignment vertical="center" shrinkToFit="1"/>
    </xf>
    <xf numFmtId="164" fontId="16" fillId="4" borderId="1" xfId="3" applyFont="1" applyFill="1" applyBorder="1" applyAlignment="1">
      <alignment vertical="center" shrinkToFit="1"/>
    </xf>
    <xf numFmtId="0" fontId="20" fillId="0" borderId="0" xfId="2" applyFont="1" applyAlignment="1">
      <alignment horizontal="left" vertical="top"/>
    </xf>
    <xf numFmtId="0" fontId="20" fillId="0" borderId="0" xfId="2" applyFont="1" applyAlignment="1">
      <alignment horizontal="left" vertical="center"/>
    </xf>
    <xf numFmtId="164" fontId="0" fillId="0" borderId="0" xfId="3" applyFont="1" applyFill="1" applyBorder="1" applyAlignment="1">
      <alignment horizontal="left" vertical="top"/>
    </xf>
    <xf numFmtId="0" fontId="13" fillId="0" borderId="0" xfId="2" applyFont="1" applyAlignment="1">
      <alignment horizontal="right" vertical="center" wrapText="1" indent="2"/>
    </xf>
    <xf numFmtId="164" fontId="16" fillId="0" borderId="0" xfId="3" applyFont="1" applyFill="1" applyBorder="1" applyAlignment="1">
      <alignment horizontal="center" vertical="center" shrinkToFit="1"/>
    </xf>
    <xf numFmtId="10" fontId="13" fillId="3" borderId="2" xfId="6" applyNumberFormat="1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49" fontId="8" fillId="0" borderId="0" xfId="2" applyNumberFormat="1" applyFont="1" applyAlignment="1">
      <alignment vertical="center"/>
    </xf>
    <xf numFmtId="0" fontId="26" fillId="0" borderId="0" xfId="6" applyFont="1" applyAlignment="1">
      <alignment horizontal="left" vertical="center" indent="9"/>
    </xf>
    <xf numFmtId="0" fontId="26" fillId="0" borderId="0" xfId="6" applyFont="1" applyAlignment="1">
      <alignment vertical="center" wrapText="1"/>
    </xf>
    <xf numFmtId="0" fontId="26" fillId="0" borderId="0" xfId="6" applyFont="1" applyAlignment="1">
      <alignment horizontal="left" vertical="center" indent="7"/>
    </xf>
    <xf numFmtId="164" fontId="8" fillId="0" borderId="0" xfId="3" applyFont="1" applyBorder="1" applyAlignment="1">
      <alignment vertical="center"/>
    </xf>
    <xf numFmtId="0" fontId="26" fillId="0" borderId="0" xfId="6" applyFont="1" applyAlignment="1">
      <alignment horizontal="left" vertical="center" wrapText="1"/>
    </xf>
    <xf numFmtId="164" fontId="5" fillId="0" borderId="0" xfId="3" applyFont="1"/>
    <xf numFmtId="0" fontId="8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7" fillId="0" borderId="0" xfId="4" applyFont="1"/>
    <xf numFmtId="0" fontId="9" fillId="0" borderId="0" xfId="4" applyFont="1"/>
    <xf numFmtId="165" fontId="7" fillId="0" borderId="0" xfId="4" applyNumberFormat="1" applyFont="1"/>
    <xf numFmtId="0" fontId="7" fillId="0" borderId="0" xfId="2" applyFont="1" applyAlignment="1">
      <alignment horizontal="left" vertical="top"/>
    </xf>
    <xf numFmtId="0" fontId="21" fillId="0" borderId="0" xfId="6" applyFont="1" applyAlignment="1">
      <alignment horizontal="center" vertical="center"/>
    </xf>
    <xf numFmtId="0" fontId="21" fillId="0" borderId="0" xfId="6" applyFont="1" applyAlignment="1">
      <alignment horizontal="left" vertical="center" wrapText="1"/>
    </xf>
    <xf numFmtId="4" fontId="18" fillId="0" borderId="1" xfId="2" applyNumberFormat="1" applyFont="1" applyBorder="1" applyAlignment="1">
      <alignment horizontal="center" vertical="center" shrinkToFit="1"/>
    </xf>
    <xf numFmtId="166" fontId="7" fillId="0" borderId="0" xfId="11" applyNumberFormat="1" applyFont="1"/>
    <xf numFmtId="0" fontId="23" fillId="0" borderId="0" xfId="2" applyFont="1" applyAlignment="1">
      <alignment horizontal="center" vertical="center"/>
    </xf>
    <xf numFmtId="0" fontId="24" fillId="0" borderId="0" xfId="2" applyFont="1" applyAlignment="1">
      <alignment horizontal="center" vertical="center"/>
    </xf>
    <xf numFmtId="0" fontId="15" fillId="0" borderId="0" xfId="2" applyFont="1" applyAlignment="1">
      <alignment vertical="center"/>
    </xf>
    <xf numFmtId="0" fontId="19" fillId="0" borderId="0" xfId="6" applyAlignment="1">
      <alignment horizontal="left" vertical="center" indent="2"/>
    </xf>
    <xf numFmtId="0" fontId="19" fillId="0" borderId="0" xfId="6" applyAlignment="1">
      <alignment vertical="center"/>
    </xf>
    <xf numFmtId="49" fontId="6" fillId="0" borderId="0" xfId="2" applyNumberFormat="1" applyFont="1" applyAlignment="1">
      <alignment vertical="center"/>
    </xf>
    <xf numFmtId="0" fontId="25" fillId="0" borderId="0" xfId="6" applyFont="1" applyAlignment="1">
      <alignment horizontal="left" vertical="center" indent="5"/>
    </xf>
    <xf numFmtId="49" fontId="6" fillId="0" borderId="0" xfId="2" applyNumberFormat="1" applyFont="1" applyAlignment="1">
      <alignment horizontal="center" vertical="center"/>
    </xf>
    <xf numFmtId="164" fontId="8" fillId="0" borderId="0" xfId="3" applyFont="1" applyFill="1" applyBorder="1" applyAlignment="1">
      <alignment vertical="center"/>
    </xf>
    <xf numFmtId="1" fontId="32" fillId="5" borderId="1" xfId="4" applyNumberFormat="1" applyFont="1" applyFill="1" applyBorder="1" applyAlignment="1">
      <alignment vertical="center"/>
    </xf>
    <xf numFmtId="165" fontId="32" fillId="5" borderId="1" xfId="4" applyNumberFormat="1" applyFont="1" applyFill="1" applyBorder="1" applyAlignment="1">
      <alignment vertical="center"/>
    </xf>
    <xf numFmtId="2" fontId="32" fillId="5" borderId="1" xfId="4" applyNumberFormat="1" applyFont="1" applyFill="1" applyBorder="1" applyAlignment="1">
      <alignment horizontal="center" vertical="center"/>
    </xf>
    <xf numFmtId="165" fontId="32" fillId="0" borderId="1" xfId="4" applyNumberFormat="1" applyFont="1" applyBorder="1" applyAlignment="1">
      <alignment vertical="center"/>
    </xf>
    <xf numFmtId="2" fontId="32" fillId="0" borderId="1" xfId="4" applyNumberFormat="1" applyFont="1" applyBorder="1" applyAlignment="1">
      <alignment horizontal="center" vertical="center"/>
    </xf>
    <xf numFmtId="0" fontId="31" fillId="8" borderId="1" xfId="4" applyFont="1" applyFill="1" applyBorder="1" applyAlignment="1">
      <alignment horizontal="right" vertical="center"/>
    </xf>
    <xf numFmtId="165" fontId="31" fillId="8" borderId="1" xfId="4" applyNumberFormat="1" applyFont="1" applyFill="1" applyBorder="1" applyAlignment="1">
      <alignment vertical="center"/>
    </xf>
    <xf numFmtId="10" fontId="31" fillId="8" borderId="1" xfId="7" applyNumberFormat="1" applyFont="1" applyFill="1" applyBorder="1" applyAlignment="1">
      <alignment horizontal="center" vertical="center"/>
    </xf>
    <xf numFmtId="10" fontId="31" fillId="8" borderId="1" xfId="9" applyNumberFormat="1" applyFont="1" applyFill="1" applyBorder="1" applyAlignment="1" applyProtection="1">
      <alignment horizontal="center" vertical="center"/>
    </xf>
    <xf numFmtId="44" fontId="31" fillId="8" borderId="1" xfId="10" applyFont="1" applyFill="1" applyBorder="1" applyAlignment="1" applyProtection="1">
      <alignment horizontal="center" vertical="center"/>
    </xf>
    <xf numFmtId="165" fontId="10" fillId="10" borderId="1" xfId="4" applyNumberFormat="1" applyFont="1" applyFill="1" applyBorder="1" applyAlignment="1">
      <alignment horizontal="center" vertical="center"/>
    </xf>
    <xf numFmtId="10" fontId="10" fillId="10" borderId="1" xfId="9" applyNumberFormat="1" applyFont="1" applyFill="1" applyBorder="1" applyAlignment="1" applyProtection="1">
      <alignment horizontal="center" vertical="center"/>
    </xf>
    <xf numFmtId="44" fontId="10" fillId="10" borderId="1" xfId="10" applyFont="1" applyFill="1" applyBorder="1" applyAlignment="1" applyProtection="1">
      <alignment horizontal="center" vertical="center"/>
    </xf>
    <xf numFmtId="0" fontId="10" fillId="8" borderId="1" xfId="4" applyFont="1" applyFill="1" applyBorder="1" applyAlignment="1">
      <alignment horizontal="center" vertical="center"/>
    </xf>
    <xf numFmtId="0" fontId="30" fillId="11" borderId="6" xfId="2" applyFont="1" applyFill="1" applyBorder="1" applyAlignment="1">
      <alignment horizontal="center" vertical="center" wrapText="1"/>
    </xf>
    <xf numFmtId="0" fontId="30" fillId="11" borderId="7" xfId="2" applyFont="1" applyFill="1" applyBorder="1" applyAlignment="1">
      <alignment horizontal="center" vertical="center" wrapText="1"/>
    </xf>
    <xf numFmtId="0" fontId="30" fillId="11" borderId="8" xfId="2" applyFont="1" applyFill="1" applyBorder="1" applyAlignment="1">
      <alignment horizontal="center" vertical="center" wrapText="1"/>
    </xf>
    <xf numFmtId="49" fontId="31" fillId="2" borderId="1" xfId="2" applyNumberFormat="1" applyFont="1" applyFill="1" applyBorder="1" applyAlignment="1">
      <alignment horizontal="left" vertical="center" indent="1"/>
    </xf>
    <xf numFmtId="49" fontId="6" fillId="3" borderId="1" xfId="2" applyNumberFormat="1" applyFont="1" applyFill="1" applyBorder="1" applyAlignment="1">
      <alignment horizontal="left" vertical="center" wrapText="1" indent="1"/>
    </xf>
    <xf numFmtId="49" fontId="8" fillId="0" borderId="1" xfId="2" applyNumberFormat="1" applyFont="1" applyBorder="1" applyAlignment="1">
      <alignment horizontal="left" vertical="center" indent="1"/>
    </xf>
    <xf numFmtId="49" fontId="8" fillId="0" borderId="1" xfId="2" applyNumberFormat="1" applyFont="1" applyBorder="1" applyAlignment="1">
      <alignment horizontal="left" vertical="center" wrapText="1" indent="1"/>
    </xf>
    <xf numFmtId="49" fontId="10" fillId="0" borderId="1" xfId="2" applyNumberFormat="1" applyFont="1" applyBorder="1" applyAlignment="1">
      <alignment horizontal="left" vertical="center" indent="1"/>
    </xf>
    <xf numFmtId="164" fontId="16" fillId="3" borderId="3" xfId="3" applyFont="1" applyFill="1" applyBorder="1" applyAlignment="1">
      <alignment horizontal="center" vertical="center" shrinkToFit="1"/>
    </xf>
    <xf numFmtId="164" fontId="16" fillId="3" borderId="10" xfId="3" applyFont="1" applyFill="1" applyBorder="1" applyAlignment="1">
      <alignment horizontal="center" vertical="center" shrinkToFit="1"/>
    </xf>
    <xf numFmtId="164" fontId="16" fillId="3" borderId="5" xfId="3" applyFont="1" applyFill="1" applyBorder="1" applyAlignment="1">
      <alignment horizontal="center" vertical="center" shrinkToFit="1"/>
    </xf>
    <xf numFmtId="0" fontId="13" fillId="4" borderId="4" xfId="6" applyFont="1" applyFill="1" applyBorder="1" applyAlignment="1">
      <alignment horizontal="right" vertical="center" wrapText="1" indent="3"/>
    </xf>
    <xf numFmtId="0" fontId="13" fillId="4" borderId="9" xfId="6" applyFont="1" applyFill="1" applyBorder="1" applyAlignment="1">
      <alignment horizontal="right" vertical="center" wrapText="1" indent="3"/>
    </xf>
    <xf numFmtId="0" fontId="13" fillId="4" borderId="2" xfId="6" applyFont="1" applyFill="1" applyBorder="1" applyAlignment="1">
      <alignment horizontal="right" vertical="center" wrapText="1" indent="3"/>
    </xf>
    <xf numFmtId="0" fontId="13" fillId="3" borderId="1" xfId="2" applyFont="1" applyFill="1" applyBorder="1" applyAlignment="1">
      <alignment horizontal="right" vertical="center" wrapText="1" indent="2"/>
    </xf>
    <xf numFmtId="0" fontId="13" fillId="3" borderId="4" xfId="2" applyFont="1" applyFill="1" applyBorder="1" applyAlignment="1">
      <alignment horizontal="right" vertical="center" wrapText="1" indent="2"/>
    </xf>
    <xf numFmtId="164" fontId="16" fillId="3" borderId="4" xfId="3" applyFont="1" applyFill="1" applyBorder="1" applyAlignment="1">
      <alignment horizontal="center" vertical="center" shrinkToFit="1"/>
    </xf>
    <xf numFmtId="164" fontId="16" fillId="3" borderId="9" xfId="3" applyFont="1" applyFill="1" applyBorder="1" applyAlignment="1">
      <alignment horizontal="center" vertical="center" shrinkToFit="1"/>
    </xf>
    <xf numFmtId="164" fontId="16" fillId="3" borderId="2" xfId="3" applyFont="1" applyFill="1" applyBorder="1" applyAlignment="1">
      <alignment horizontal="center" vertical="center" shrinkToFit="1"/>
    </xf>
    <xf numFmtId="1" fontId="16" fillId="6" borderId="4" xfId="2" applyNumberFormat="1" applyFont="1" applyFill="1" applyBorder="1" applyAlignment="1">
      <alignment horizontal="center" vertical="center" shrinkToFit="1"/>
    </xf>
    <xf numFmtId="1" fontId="16" fillId="6" borderId="9" xfId="2" applyNumberFormat="1" applyFont="1" applyFill="1" applyBorder="1" applyAlignment="1">
      <alignment horizontal="center" vertical="center" shrinkToFit="1"/>
    </xf>
    <xf numFmtId="1" fontId="16" fillId="6" borderId="2" xfId="2" applyNumberFormat="1" applyFont="1" applyFill="1" applyBorder="1" applyAlignment="1">
      <alignment horizontal="center" vertical="center" shrinkToFit="1"/>
    </xf>
    <xf numFmtId="49" fontId="8" fillId="0" borderId="0" xfId="2" applyNumberFormat="1" applyFont="1" applyAlignment="1">
      <alignment horizontal="center" vertical="center"/>
    </xf>
    <xf numFmtId="0" fontId="22" fillId="2" borderId="1" xfId="2" applyFont="1" applyFill="1" applyBorder="1" applyAlignment="1">
      <alignment horizontal="right" vertical="center" wrapText="1" indent="2"/>
    </xf>
    <xf numFmtId="164" fontId="23" fillId="2" borderId="1" xfId="3" applyFont="1" applyFill="1" applyBorder="1" applyAlignment="1">
      <alignment horizontal="center" vertical="center" shrinkToFit="1"/>
    </xf>
    <xf numFmtId="0" fontId="29" fillId="0" borderId="0" xfId="6" applyFont="1" applyAlignment="1">
      <alignment horizontal="center" vertical="center" wrapText="1"/>
    </xf>
    <xf numFmtId="0" fontId="28" fillId="0" borderId="0" xfId="2" applyFont="1" applyAlignment="1">
      <alignment horizontal="center" vertical="center"/>
    </xf>
    <xf numFmtId="0" fontId="27" fillId="0" borderId="0" xfId="2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49" fontId="6" fillId="0" borderId="0" xfId="2" applyNumberFormat="1" applyFont="1" applyAlignment="1">
      <alignment horizontal="center" vertical="center"/>
    </xf>
    <xf numFmtId="0" fontId="13" fillId="3" borderId="4" xfId="6" applyFont="1" applyFill="1" applyBorder="1" applyAlignment="1">
      <alignment horizontal="right" vertical="center" wrapText="1"/>
    </xf>
    <xf numFmtId="0" fontId="13" fillId="3" borderId="9" xfId="6" applyFont="1" applyFill="1" applyBorder="1" applyAlignment="1">
      <alignment horizontal="right" vertical="center" wrapText="1"/>
    </xf>
    <xf numFmtId="0" fontId="7" fillId="0" borderId="10" xfId="4" applyFont="1" applyBorder="1" applyAlignment="1">
      <alignment horizontal="center"/>
    </xf>
    <xf numFmtId="0" fontId="27" fillId="9" borderId="1" xfId="4" applyFont="1" applyFill="1" applyBorder="1" applyAlignment="1">
      <alignment horizontal="center" vertical="center"/>
    </xf>
    <xf numFmtId="0" fontId="31" fillId="7" borderId="1" xfId="4" applyFont="1" applyFill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31" fillId="7" borderId="4" xfId="4" applyFont="1" applyFill="1" applyBorder="1" applyAlignment="1">
      <alignment horizontal="center" vertical="center"/>
    </xf>
    <xf numFmtId="0" fontId="31" fillId="7" borderId="2" xfId="4" applyFont="1" applyFill="1" applyBorder="1" applyAlignment="1">
      <alignment horizontal="center" vertical="center"/>
    </xf>
    <xf numFmtId="0" fontId="33" fillId="11" borderId="4" xfId="4" applyFont="1" applyFill="1" applyBorder="1" applyAlignment="1">
      <alignment horizontal="center" vertical="center"/>
    </xf>
    <xf numFmtId="0" fontId="33" fillId="11" borderId="9" xfId="4" applyFont="1" applyFill="1" applyBorder="1" applyAlignment="1">
      <alignment horizontal="center" vertical="center"/>
    </xf>
    <xf numFmtId="0" fontId="10" fillId="7" borderId="1" xfId="4" applyFont="1" applyFill="1" applyBorder="1" applyAlignment="1">
      <alignment horizontal="center" vertical="center"/>
    </xf>
    <xf numFmtId="165" fontId="10" fillId="7" borderId="1" xfId="4" applyNumberFormat="1" applyFont="1" applyFill="1" applyBorder="1" applyAlignment="1">
      <alignment horizontal="center" vertical="center"/>
    </xf>
    <xf numFmtId="0" fontId="10" fillId="7" borderId="4" xfId="4" applyFont="1" applyFill="1" applyBorder="1" applyAlignment="1">
      <alignment horizontal="center" vertical="center"/>
    </xf>
    <xf numFmtId="0" fontId="10" fillId="7" borderId="2" xfId="4" applyFont="1" applyFill="1" applyBorder="1" applyAlignment="1">
      <alignment horizontal="center" vertical="center"/>
    </xf>
  </cellXfs>
  <cellStyles count="12">
    <cellStyle name="Moeda" xfId="10" builtinId="4"/>
    <cellStyle name="Moeda 2" xfId="1" xr:uid="{00000000-0005-0000-0000-000001000000}"/>
    <cellStyle name="Moeda 2 2" xfId="8" xr:uid="{00000000-0005-0000-0000-000002000000}"/>
    <cellStyle name="Moeda 3" xfId="3" xr:uid="{00000000-0005-0000-0000-000003000000}"/>
    <cellStyle name="Normal" xfId="0" builtinId="0"/>
    <cellStyle name="Normal 2" xfId="2" xr:uid="{00000000-0005-0000-0000-000005000000}"/>
    <cellStyle name="Normal 2 2" xfId="6" xr:uid="{00000000-0005-0000-0000-000006000000}"/>
    <cellStyle name="Normal 3" xfId="4" xr:uid="{00000000-0005-0000-0000-000007000000}"/>
    <cellStyle name="Porcentagem" xfId="11" builtinId="5"/>
    <cellStyle name="Porcentagem 2" xfId="7" xr:uid="{00000000-0005-0000-0000-000009000000}"/>
    <cellStyle name="Porcentagem 2 2" xfId="9" xr:uid="{00000000-0005-0000-0000-00000A000000}"/>
    <cellStyle name="Vírgula 2" xfId="5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microsoft.com/office/2017/10/relationships/person" Target="persons/person1.xml"/><Relationship Id="rId26" Type="http://schemas.microsoft.com/office/2017/10/relationships/person" Target="persons/person7.xml"/><Relationship Id="rId3" Type="http://schemas.openxmlformats.org/officeDocument/2006/relationships/theme" Target="theme/theme1.xml"/><Relationship Id="rId21" Type="http://schemas.microsoft.com/office/2017/10/relationships/person" Target="persons/person0.xml"/><Relationship Id="rId25" Type="http://schemas.microsoft.com/office/2017/10/relationships/person" Target="persons/person6.xml"/><Relationship Id="rId2" Type="http://schemas.openxmlformats.org/officeDocument/2006/relationships/worksheet" Target="worksheets/sheet2.xml"/><Relationship Id="rId20" Type="http://schemas.microsoft.com/office/2017/10/relationships/person" Target="persons/person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24" Type="http://schemas.microsoft.com/office/2017/10/relationships/person" Target="persons/person5.xml"/><Relationship Id="rId5" Type="http://schemas.openxmlformats.org/officeDocument/2006/relationships/sharedStrings" Target="sharedStrings.xml"/><Relationship Id="rId23" Type="http://schemas.microsoft.com/office/2017/10/relationships/person" Target="persons/person4.xml"/><Relationship Id="rId19" Type="http://schemas.microsoft.com/office/2017/10/relationships/person" Target="persons/person3.xml"/><Relationship Id="rId4" Type="http://schemas.openxmlformats.org/officeDocument/2006/relationships/styles" Target="styles.xml"/><Relationship Id="rId22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232261</xdr:colOff>
      <xdr:row>42</xdr:row>
      <xdr:rowOff>142077</xdr:rowOff>
    </xdr:from>
    <xdr:to>
      <xdr:col>4</xdr:col>
      <xdr:colOff>2026400</xdr:colOff>
      <xdr:row>48</xdr:row>
      <xdr:rowOff>130629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69C14DE1-1A0C-44A6-BB7A-1078225659D5}"/>
            </a:ext>
          </a:extLst>
        </xdr:cNvPr>
        <xdr:cNvSpPr txBox="1"/>
      </xdr:nvSpPr>
      <xdr:spPr>
        <a:xfrm>
          <a:off x="1037804" y="38993191"/>
          <a:ext cx="3807996" cy="116420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/>
            <a:t>________________________________________</a:t>
          </a:r>
        </a:p>
        <a:p>
          <a:pPr algn="ctr"/>
          <a:r>
            <a:rPr lang="pt-BR" sz="1600" b="1"/>
            <a:t>ALEX HENRIQUE GOMES CRUZ</a:t>
          </a:r>
          <a:endParaRPr lang="pt-BR" sz="1600" b="1" baseline="0"/>
        </a:p>
        <a:p>
          <a:pPr algn="ctr"/>
          <a:r>
            <a:rPr lang="pt-BR" sz="1600" baseline="0"/>
            <a:t>Engenheiro Civil</a:t>
          </a:r>
        </a:p>
        <a:p>
          <a:pPr algn="ctr"/>
          <a:r>
            <a:rPr lang="pt-BR" sz="1600" baseline="0"/>
            <a:t>CREA/SP: 5070193729</a:t>
          </a:r>
          <a:endParaRPr lang="pt-BR" sz="1600"/>
        </a:p>
      </xdr:txBody>
    </xdr:sp>
    <xdr:clientData/>
  </xdr:twoCellAnchor>
  <xdr:twoCellAnchor>
    <xdr:from>
      <xdr:col>2</xdr:col>
      <xdr:colOff>448416</xdr:colOff>
      <xdr:row>50</xdr:row>
      <xdr:rowOff>163778</xdr:rowOff>
    </xdr:from>
    <xdr:to>
      <xdr:col>4</xdr:col>
      <xdr:colOff>1831165</xdr:colOff>
      <xdr:row>53</xdr:row>
      <xdr:rowOff>217714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C8FC6163-A492-43B8-A3DA-98CE6C307253}"/>
            </a:ext>
          </a:extLst>
        </xdr:cNvPr>
        <xdr:cNvSpPr txBox="1"/>
      </xdr:nvSpPr>
      <xdr:spPr>
        <a:xfrm>
          <a:off x="1253959" y="40756607"/>
          <a:ext cx="3396606" cy="8921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600" b="1"/>
            <a:t>INGRID EVELIN</a:t>
          </a:r>
          <a:r>
            <a:rPr lang="pt-BR" sz="1600" b="1" baseline="0"/>
            <a:t> ROMANINI</a:t>
          </a:r>
          <a:endParaRPr lang="pt-BR" sz="1600" b="1"/>
        </a:p>
        <a:p>
          <a:pPr algn="ctr"/>
          <a:r>
            <a:rPr lang="pt-BR" sz="1600" baseline="0"/>
            <a:t>Secretária Adjunta de Obras</a:t>
          </a:r>
          <a:endParaRPr lang="pt-BR" sz="1600"/>
        </a:p>
      </xdr:txBody>
    </xdr:sp>
    <xdr:clientData/>
  </xdr:twoCellAnchor>
  <xdr:twoCellAnchor editAs="oneCell">
    <xdr:from>
      <xdr:col>4</xdr:col>
      <xdr:colOff>198783</xdr:colOff>
      <xdr:row>0</xdr:row>
      <xdr:rowOff>24849</xdr:rowOff>
    </xdr:from>
    <xdr:to>
      <xdr:col>6</xdr:col>
      <xdr:colOff>382545</xdr:colOff>
      <xdr:row>4</xdr:row>
      <xdr:rowOff>173936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BC5DD01-78FB-4E1E-8799-9D310C1D22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8183" y="24849"/>
          <a:ext cx="5932828" cy="11320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4162816</xdr:colOff>
      <xdr:row>50</xdr:row>
      <xdr:rowOff>155496</xdr:rowOff>
    </xdr:from>
    <xdr:to>
      <xdr:col>9</xdr:col>
      <xdr:colOff>201127</xdr:colOff>
      <xdr:row>53</xdr:row>
      <xdr:rowOff>138930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9BD9EC25-E6B0-4A2B-83EB-721E4F83AF2F}"/>
            </a:ext>
          </a:extLst>
        </xdr:cNvPr>
        <xdr:cNvSpPr txBox="1"/>
      </xdr:nvSpPr>
      <xdr:spPr>
        <a:xfrm>
          <a:off x="6982216" y="40748325"/>
          <a:ext cx="4409425" cy="8216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</a:t>
          </a:r>
          <a:endParaRPr lang="pt-BR">
            <a:effectLst/>
          </a:endParaRPr>
        </a:p>
        <a:p>
          <a:pPr algn="ctr"/>
          <a:r>
            <a:rPr lang="pt-BR" sz="1600" b="1"/>
            <a:t>BEATRIZ CRISTINE STABILE FARIA</a:t>
          </a:r>
          <a:endParaRPr lang="pt-BR" sz="1600" b="0" baseline="0"/>
        </a:p>
        <a:p>
          <a:pPr algn="ctr"/>
          <a:r>
            <a:rPr lang="pt-BR" sz="1600" b="0" baseline="0"/>
            <a:t>Secretária de Educação</a:t>
          </a:r>
          <a:endParaRPr lang="pt-BR" sz="1600"/>
        </a:p>
      </xdr:txBody>
    </xdr:sp>
    <xdr:clientData/>
  </xdr:twoCellAnchor>
  <xdr:twoCellAnchor>
    <xdr:from>
      <xdr:col>4</xdr:col>
      <xdr:colOff>4220557</xdr:colOff>
      <xdr:row>43</xdr:row>
      <xdr:rowOff>255</xdr:rowOff>
    </xdr:from>
    <xdr:to>
      <xdr:col>9</xdr:col>
      <xdr:colOff>258868</xdr:colOff>
      <xdr:row>47</xdr:row>
      <xdr:rowOff>87085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D6D73A4A-07E6-423F-BA78-2FF554EEBD35}"/>
            </a:ext>
          </a:extLst>
        </xdr:cNvPr>
        <xdr:cNvSpPr txBox="1"/>
      </xdr:nvSpPr>
      <xdr:spPr>
        <a:xfrm>
          <a:off x="7039957" y="39003769"/>
          <a:ext cx="4409425" cy="82705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600" b="1"/>
            <a:t>THIEMY BARBIERI JORGE</a:t>
          </a:r>
          <a:endParaRPr lang="pt-BR" sz="1600" b="0" baseline="0"/>
        </a:p>
        <a:p>
          <a:pPr algn="ctr"/>
          <a:r>
            <a:rPr lang="pt-BR" sz="1600" b="0" baseline="0"/>
            <a:t>Diretora de Obras</a:t>
          </a:r>
          <a:endParaRPr lang="pt-BR" sz="1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1653943</xdr:colOff>
      <xdr:row>0</xdr:row>
      <xdr:rowOff>48505</xdr:rowOff>
    </xdr:from>
    <xdr:to>
      <xdr:col>5</xdr:col>
      <xdr:colOff>365879</xdr:colOff>
      <xdr:row>6</xdr:row>
      <xdr:rowOff>15375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B8FAFC7-7D62-4ABD-8FAE-5471CC657D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3943" y="48505"/>
          <a:ext cx="6251254" cy="10426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403605</xdr:colOff>
      <xdr:row>29</xdr:row>
      <xdr:rowOff>160196</xdr:rowOff>
    </xdr:from>
    <xdr:to>
      <xdr:col>2</xdr:col>
      <xdr:colOff>209918</xdr:colOff>
      <xdr:row>33</xdr:row>
      <xdr:rowOff>40823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3904C7CE-AA8F-40CF-B1D2-16400CB74DA6}"/>
            </a:ext>
          </a:extLst>
        </xdr:cNvPr>
        <xdr:cNvSpPr txBox="1"/>
      </xdr:nvSpPr>
      <xdr:spPr>
        <a:xfrm>
          <a:off x="403605" y="6964408"/>
          <a:ext cx="4207984" cy="89363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/>
            <a:t>________________________________________</a:t>
          </a:r>
        </a:p>
        <a:p>
          <a:pPr algn="ctr"/>
          <a:r>
            <a:rPr lang="pt-B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ALEX HENRIQUE GOMES CRUZ</a:t>
          </a:r>
          <a:endParaRPr lang="pt-BR" sz="1400">
            <a:effectLst/>
          </a:endParaRPr>
        </a:p>
        <a:p>
          <a:pPr algn="ctr"/>
          <a:r>
            <a:rPr lang="pt-BR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Engenheiro Civil</a:t>
          </a:r>
          <a:endParaRPr lang="pt-BR" sz="1400">
            <a:effectLst/>
          </a:endParaRPr>
        </a:p>
        <a:p>
          <a:pPr algn="ctr"/>
          <a:r>
            <a:rPr lang="pt-BR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CREA/SP: 5070193729</a:t>
          </a:r>
          <a:endParaRPr lang="pt-BR" sz="1400">
            <a:effectLst/>
          </a:endParaRPr>
        </a:p>
      </xdr:txBody>
    </xdr:sp>
    <xdr:clientData/>
  </xdr:twoCellAnchor>
  <xdr:twoCellAnchor>
    <xdr:from>
      <xdr:col>0</xdr:col>
      <xdr:colOff>790732</xdr:colOff>
      <xdr:row>36</xdr:row>
      <xdr:rowOff>123416</xdr:rowOff>
    </xdr:from>
    <xdr:to>
      <xdr:col>1</xdr:col>
      <xdr:colOff>1187851</xdr:colOff>
      <xdr:row>40</xdr:row>
      <xdr:rowOff>116540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1B4B160-740A-490C-8525-BE90021353AD}"/>
            </a:ext>
          </a:extLst>
        </xdr:cNvPr>
        <xdr:cNvSpPr txBox="1"/>
      </xdr:nvSpPr>
      <xdr:spPr>
        <a:xfrm>
          <a:off x="790732" y="8478522"/>
          <a:ext cx="3606484" cy="7103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INGRID EVELIN</a:t>
          </a:r>
          <a:r>
            <a:rPr lang="pt-B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ROMANINI</a:t>
          </a:r>
          <a:endParaRPr lang="pt-BR" sz="1400">
            <a:effectLst/>
          </a:endParaRPr>
        </a:p>
        <a:p>
          <a:pPr algn="ctr"/>
          <a:r>
            <a:rPr lang="pt-BR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Secretária Adjunta de Obras</a:t>
          </a:r>
          <a:endParaRPr lang="pt-BR" sz="1400">
            <a:effectLst/>
          </a:endParaRPr>
        </a:p>
      </xdr:txBody>
    </xdr:sp>
    <xdr:clientData/>
  </xdr:twoCellAnchor>
  <xdr:twoCellAnchor>
    <xdr:from>
      <xdr:col>3</xdr:col>
      <xdr:colOff>923365</xdr:colOff>
      <xdr:row>36</xdr:row>
      <xdr:rowOff>124099</xdr:rowOff>
    </xdr:from>
    <xdr:to>
      <xdr:col>7</xdr:col>
      <xdr:colOff>0</xdr:colOff>
      <xdr:row>41</xdr:row>
      <xdr:rowOff>98610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AAC6E85E-8082-41EA-8C25-5BFE1FEF030A}"/>
            </a:ext>
          </a:extLst>
        </xdr:cNvPr>
        <xdr:cNvSpPr txBox="1"/>
      </xdr:nvSpPr>
      <xdr:spPr>
        <a:xfrm>
          <a:off x="6221506" y="8479205"/>
          <a:ext cx="3550023" cy="87098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BEATRIZ CRISTINE STABILE FARIA</a:t>
          </a:r>
          <a:endParaRPr lang="pt-BR" sz="1400">
            <a:effectLst/>
          </a:endParaRPr>
        </a:p>
        <a:p>
          <a:pPr algn="ctr"/>
          <a:r>
            <a:rPr lang="pt-BR" sz="1400" b="0" baseline="0"/>
            <a:t>Secretária de Educação</a:t>
          </a:r>
          <a:endParaRPr lang="pt-BR" sz="1400"/>
        </a:p>
      </xdr:txBody>
    </xdr:sp>
    <xdr:clientData/>
  </xdr:twoCellAnchor>
  <xdr:twoCellAnchor>
    <xdr:from>
      <xdr:col>3</xdr:col>
      <xdr:colOff>878541</xdr:colOff>
      <xdr:row>29</xdr:row>
      <xdr:rowOff>113674</xdr:rowOff>
    </xdr:from>
    <xdr:to>
      <xdr:col>6</xdr:col>
      <xdr:colOff>582705</xdr:colOff>
      <xdr:row>32</xdr:row>
      <xdr:rowOff>94965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591A8871-9D66-4DE4-9FB9-07E7797C105E}"/>
            </a:ext>
          </a:extLst>
        </xdr:cNvPr>
        <xdr:cNvSpPr txBox="1"/>
      </xdr:nvSpPr>
      <xdr:spPr>
        <a:xfrm>
          <a:off x="6176682" y="6917886"/>
          <a:ext cx="3272117" cy="8150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</a:t>
          </a:r>
          <a:endParaRPr lang="pt-BR">
            <a:effectLst/>
          </a:endParaRPr>
        </a:p>
        <a:p>
          <a:pPr algn="ctr"/>
          <a:r>
            <a:rPr lang="pt-B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THIEMY BARBIERI JORGE</a:t>
          </a:r>
          <a:endParaRPr lang="pt-BR" sz="1400">
            <a:effectLst/>
          </a:endParaRPr>
        </a:p>
        <a:p>
          <a:pPr algn="ctr"/>
          <a:r>
            <a:rPr lang="pt-BR" sz="14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Diretora de Obras</a:t>
          </a:r>
          <a:endParaRPr lang="pt-BR" sz="1400">
            <a:effectLst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74"/>
  <sheetViews>
    <sheetView showGridLines="0" tabSelected="1" topLeftCell="A22" zoomScale="85" zoomScaleNormal="85" zoomScaleSheetLayoutView="70" workbookViewId="0">
      <selection activeCell="H30" sqref="H30:J30"/>
    </sheetView>
  </sheetViews>
  <sheetFormatPr defaultColWidth="8.6640625" defaultRowHeight="22.2" customHeight="1" x14ac:dyDescent="0.3"/>
  <cols>
    <col min="1" max="1" width="8.6640625" style="3"/>
    <col min="2" max="2" width="11.6640625" style="1" customWidth="1"/>
    <col min="3" max="3" width="14" style="1" customWidth="1"/>
    <col min="4" max="4" width="15.44140625" style="1" customWidth="1"/>
    <col min="5" max="5" width="73.6640625" style="1" customWidth="1"/>
    <col min="6" max="6" width="10.109375" style="1" customWidth="1"/>
    <col min="7" max="7" width="14.33203125" style="1" customWidth="1"/>
    <col min="8" max="8" width="13.109375" style="2" customWidth="1"/>
    <col min="9" max="9" width="14.6640625" style="3" customWidth="1"/>
    <col min="10" max="10" width="15.6640625" style="4" customWidth="1"/>
    <col min="11" max="11" width="2.44140625" style="5" customWidth="1"/>
    <col min="12" max="13" width="8.6640625" style="3"/>
    <col min="14" max="14" width="9.6640625" style="3" bestFit="1" customWidth="1"/>
    <col min="15" max="16384" width="8.6640625" style="3"/>
  </cols>
  <sheetData>
    <row r="1" spans="2:10" ht="11.25" customHeight="1" x14ac:dyDescent="0.3"/>
    <row r="5" spans="2:10" ht="15" customHeight="1" x14ac:dyDescent="0.3"/>
    <row r="6" spans="2:10" ht="11.25" customHeight="1" thickBot="1" x14ac:dyDescent="0.35"/>
    <row r="7" spans="2:10" ht="32.4" customHeight="1" thickBot="1" x14ac:dyDescent="0.35">
      <c r="B7" s="71" t="s">
        <v>42</v>
      </c>
      <c r="C7" s="72"/>
      <c r="D7" s="72"/>
      <c r="E7" s="72"/>
      <c r="F7" s="72"/>
      <c r="G7" s="72"/>
      <c r="H7" s="72"/>
      <c r="I7" s="72"/>
      <c r="J7" s="73"/>
    </row>
    <row r="8" spans="2:10" ht="10.95" customHeight="1" x14ac:dyDescent="0.3">
      <c r="B8" s="7"/>
      <c r="C8" s="7"/>
      <c r="D8" s="7"/>
      <c r="E8" s="7"/>
      <c r="F8" s="7"/>
      <c r="G8" s="7"/>
      <c r="H8" s="7"/>
      <c r="I8" s="8"/>
      <c r="J8" s="9"/>
    </row>
    <row r="9" spans="2:10" ht="22.2" customHeight="1" x14ac:dyDescent="0.3">
      <c r="B9" s="74" t="s">
        <v>44</v>
      </c>
      <c r="C9" s="74"/>
      <c r="D9" s="74"/>
      <c r="E9" s="74"/>
      <c r="F9" s="74"/>
      <c r="G9" s="75" t="s">
        <v>47</v>
      </c>
      <c r="H9" s="75"/>
      <c r="I9" s="75"/>
      <c r="J9" s="75"/>
    </row>
    <row r="10" spans="2:10" ht="22.2" customHeight="1" x14ac:dyDescent="0.3">
      <c r="B10" s="76" t="s">
        <v>4</v>
      </c>
      <c r="C10" s="76"/>
      <c r="D10" s="76"/>
      <c r="E10" s="76"/>
      <c r="F10" s="76"/>
      <c r="G10" s="75"/>
      <c r="H10" s="75"/>
      <c r="I10" s="75"/>
      <c r="J10" s="75"/>
    </row>
    <row r="11" spans="2:10" ht="22.2" customHeight="1" x14ac:dyDescent="0.3">
      <c r="B11" s="77" t="s">
        <v>43</v>
      </c>
      <c r="C11" s="76"/>
      <c r="D11" s="76"/>
      <c r="E11" s="76"/>
      <c r="F11" s="76"/>
      <c r="G11" s="75"/>
      <c r="H11" s="75"/>
      <c r="I11" s="75"/>
      <c r="J11" s="75"/>
    </row>
    <row r="12" spans="2:10" ht="22.2" customHeight="1" x14ac:dyDescent="0.3">
      <c r="B12" s="78" t="s">
        <v>49</v>
      </c>
      <c r="C12" s="78"/>
      <c r="D12" s="78"/>
      <c r="E12" s="78"/>
      <c r="F12" s="78"/>
      <c r="G12" s="75"/>
      <c r="H12" s="75"/>
      <c r="I12" s="75"/>
      <c r="J12" s="75"/>
    </row>
    <row r="13" spans="2:10" ht="11.4" customHeight="1" x14ac:dyDescent="0.25">
      <c r="B13" s="10"/>
      <c r="C13" s="10"/>
      <c r="D13" s="11"/>
      <c r="E13" s="12"/>
      <c r="F13" s="13"/>
      <c r="G13" s="14"/>
      <c r="H13" s="15"/>
    </row>
    <row r="14" spans="2:10" ht="25.2" customHeight="1" x14ac:dyDescent="0.3">
      <c r="B14" s="16" t="s">
        <v>5</v>
      </c>
      <c r="C14" s="16" t="s">
        <v>6</v>
      </c>
      <c r="D14" s="16" t="s">
        <v>7</v>
      </c>
      <c r="E14" s="16" t="s">
        <v>8</v>
      </c>
      <c r="F14" s="17" t="s">
        <v>1</v>
      </c>
      <c r="G14" s="17" t="s">
        <v>2</v>
      </c>
      <c r="H14" s="18" t="s">
        <v>9</v>
      </c>
      <c r="I14" s="17" t="s">
        <v>10</v>
      </c>
      <c r="J14" s="18" t="s">
        <v>11</v>
      </c>
    </row>
    <row r="15" spans="2:10" ht="25.2" customHeight="1" x14ac:dyDescent="0.3">
      <c r="B15" s="90" t="s">
        <v>30</v>
      </c>
      <c r="C15" s="91"/>
      <c r="D15" s="91"/>
      <c r="E15" s="91"/>
      <c r="F15" s="91"/>
      <c r="G15" s="91"/>
      <c r="H15" s="91"/>
      <c r="I15" s="91"/>
      <c r="J15" s="92"/>
    </row>
    <row r="16" spans="2:10" ht="25.2" customHeight="1" x14ac:dyDescent="0.3">
      <c r="B16" s="19" t="s">
        <v>12</v>
      </c>
      <c r="C16" s="19" t="s">
        <v>37</v>
      </c>
      <c r="D16" s="19" t="s">
        <v>38</v>
      </c>
      <c r="E16" s="20" t="s">
        <v>39</v>
      </c>
      <c r="F16" s="19" t="s">
        <v>13</v>
      </c>
      <c r="G16" s="46">
        <f>2*1.25</f>
        <v>2.5</v>
      </c>
      <c r="H16" s="21">
        <v>189.04</v>
      </c>
      <c r="I16" s="21">
        <f>ROUND(G16*H16,2)</f>
        <v>472.6</v>
      </c>
      <c r="J16" s="21">
        <f>ROUND(I16*1.2735,2)</f>
        <v>601.86</v>
      </c>
    </row>
    <row r="17" spans="2:11" ht="25.2" customHeight="1" x14ac:dyDescent="0.3">
      <c r="B17" s="82" t="s">
        <v>14</v>
      </c>
      <c r="C17" s="83"/>
      <c r="D17" s="83"/>
      <c r="E17" s="83"/>
      <c r="F17" s="83"/>
      <c r="G17" s="83"/>
      <c r="H17" s="84"/>
      <c r="I17" s="22">
        <f>SUM(I16)</f>
        <v>472.6</v>
      </c>
      <c r="J17" s="22">
        <f>SUM(J16)</f>
        <v>601.86</v>
      </c>
    </row>
    <row r="18" spans="2:11" ht="25.2" customHeight="1" x14ac:dyDescent="0.3">
      <c r="B18" s="5"/>
      <c r="C18" s="5"/>
      <c r="D18" s="5"/>
      <c r="E18" s="5"/>
      <c r="F18" s="5"/>
      <c r="G18" s="5"/>
      <c r="H18" s="5"/>
      <c r="I18" s="5"/>
      <c r="J18" s="25"/>
    </row>
    <row r="19" spans="2:11" ht="25.2" customHeight="1" x14ac:dyDescent="0.3">
      <c r="B19" s="90" t="s">
        <v>45</v>
      </c>
      <c r="C19" s="91"/>
      <c r="D19" s="91"/>
      <c r="E19" s="91"/>
      <c r="F19" s="91"/>
      <c r="G19" s="91"/>
      <c r="H19" s="91"/>
      <c r="I19" s="91"/>
      <c r="J19" s="92"/>
    </row>
    <row r="20" spans="2:11" ht="25.2" customHeight="1" x14ac:dyDescent="0.3">
      <c r="B20" s="19" t="s">
        <v>32</v>
      </c>
      <c r="C20" s="19" t="s">
        <v>27</v>
      </c>
      <c r="D20" s="19" t="s">
        <v>38</v>
      </c>
      <c r="E20" s="20" t="s">
        <v>28</v>
      </c>
      <c r="F20" s="19" t="s">
        <v>13</v>
      </c>
      <c r="G20" s="46">
        <v>1047.3399999999999</v>
      </c>
      <c r="H20" s="21">
        <v>7.06</v>
      </c>
      <c r="I20" s="21">
        <f>ROUND(G20*H20,2)</f>
        <v>7394.22</v>
      </c>
      <c r="J20" s="21">
        <f t="shared" ref="J20:J21" si="0">ROUND(I20*1.2735,2)</f>
        <v>9416.5400000000009</v>
      </c>
    </row>
    <row r="21" spans="2:11" ht="25.2" customHeight="1" x14ac:dyDescent="0.3">
      <c r="B21" s="19" t="s">
        <v>33</v>
      </c>
      <c r="C21" s="19">
        <v>94216</v>
      </c>
      <c r="D21" s="19" t="s">
        <v>0</v>
      </c>
      <c r="E21" s="20" t="s">
        <v>29</v>
      </c>
      <c r="F21" s="19" t="s">
        <v>13</v>
      </c>
      <c r="G21" s="46">
        <v>1047.3399999999999</v>
      </c>
      <c r="H21" s="21">
        <v>194.02</v>
      </c>
      <c r="I21" s="21">
        <f t="shared" ref="I21" si="1">ROUND(G21*H21,2)</f>
        <v>203204.91</v>
      </c>
      <c r="J21" s="21">
        <f t="shared" si="0"/>
        <v>258781.45</v>
      </c>
    </row>
    <row r="22" spans="2:11" ht="25.2" customHeight="1" x14ac:dyDescent="0.3">
      <c r="B22" s="82" t="s">
        <v>31</v>
      </c>
      <c r="C22" s="83"/>
      <c r="D22" s="83"/>
      <c r="E22" s="83"/>
      <c r="F22" s="83"/>
      <c r="G22" s="83"/>
      <c r="H22" s="84"/>
      <c r="I22" s="22">
        <f>SUM(I20:I21)</f>
        <v>210599.13</v>
      </c>
      <c r="J22" s="22">
        <f>SUM(J20:J21)</f>
        <v>268197.99</v>
      </c>
    </row>
    <row r="23" spans="2:11" ht="25.2" customHeight="1" x14ac:dyDescent="0.3">
      <c r="B23" s="5"/>
      <c r="C23" s="5"/>
      <c r="D23" s="5"/>
      <c r="E23" s="5"/>
      <c r="F23" s="5"/>
      <c r="G23" s="5"/>
      <c r="H23" s="5"/>
      <c r="I23" s="5"/>
      <c r="J23" s="25"/>
    </row>
    <row r="24" spans="2:11" ht="25.2" customHeight="1" x14ac:dyDescent="0.3">
      <c r="B24" s="90" t="s">
        <v>35</v>
      </c>
      <c r="C24" s="91"/>
      <c r="D24" s="91"/>
      <c r="E24" s="91"/>
      <c r="F24" s="91"/>
      <c r="G24" s="91"/>
      <c r="H24" s="91"/>
      <c r="I24" s="91"/>
      <c r="J24" s="92"/>
    </row>
    <row r="25" spans="2:11" ht="25.2" customHeight="1" x14ac:dyDescent="0.3">
      <c r="B25" s="19" t="s">
        <v>36</v>
      </c>
      <c r="C25" s="19" t="s">
        <v>40</v>
      </c>
      <c r="D25" s="19" t="s">
        <v>38</v>
      </c>
      <c r="E25" s="20" t="s">
        <v>41</v>
      </c>
      <c r="F25" s="19" t="s">
        <v>13</v>
      </c>
      <c r="G25" s="46">
        <v>179.7</v>
      </c>
      <c r="H25" s="21">
        <v>12.35</v>
      </c>
      <c r="I25" s="21">
        <f>ROUND(G25*H25,2)</f>
        <v>2219.3000000000002</v>
      </c>
      <c r="J25" s="21">
        <f>ROUND(I25*1.2735,2)</f>
        <v>2826.28</v>
      </c>
    </row>
    <row r="26" spans="2:11" ht="25.2" customHeight="1" x14ac:dyDescent="0.3">
      <c r="B26" s="82" t="s">
        <v>34</v>
      </c>
      <c r="C26" s="83"/>
      <c r="D26" s="83"/>
      <c r="E26" s="83"/>
      <c r="F26" s="83"/>
      <c r="G26" s="83"/>
      <c r="H26" s="84"/>
      <c r="I26" s="22">
        <f>SUM(I25)</f>
        <v>2219.3000000000002</v>
      </c>
      <c r="J26" s="22">
        <f>SUM(J25)</f>
        <v>2826.28</v>
      </c>
    </row>
    <row r="27" spans="2:11" s="24" customFormat="1" ht="18" customHeight="1" x14ac:dyDescent="0.3">
      <c r="B27" s="26"/>
      <c r="C27" s="26"/>
      <c r="D27" s="26"/>
      <c r="E27" s="26"/>
      <c r="F27" s="26"/>
      <c r="G27" s="26"/>
      <c r="H27" s="27"/>
      <c r="I27" s="27"/>
      <c r="J27" s="27"/>
      <c r="K27" s="23"/>
    </row>
    <row r="28" spans="2:11" s="24" customFormat="1" ht="25.2" customHeight="1" x14ac:dyDescent="0.3">
      <c r="B28" s="85" t="s">
        <v>15</v>
      </c>
      <c r="C28" s="85"/>
      <c r="D28" s="85"/>
      <c r="E28" s="85"/>
      <c r="F28" s="85"/>
      <c r="G28" s="86"/>
      <c r="H28" s="87">
        <f>I17+I22+I26</f>
        <v>213291.03</v>
      </c>
      <c r="I28" s="88"/>
      <c r="J28" s="89"/>
      <c r="K28" s="5"/>
    </row>
    <row r="29" spans="2:11" s="24" customFormat="1" ht="25.2" customHeight="1" x14ac:dyDescent="0.3">
      <c r="B29" s="101" t="s">
        <v>16</v>
      </c>
      <c r="C29" s="102"/>
      <c r="D29" s="102"/>
      <c r="E29" s="102"/>
      <c r="F29" s="102"/>
      <c r="G29" s="28">
        <v>0.27350000000000002</v>
      </c>
      <c r="H29" s="79">
        <f>(J17+J22+J26)-H28</f>
        <v>58335.100000000006</v>
      </c>
      <c r="I29" s="80"/>
      <c r="J29" s="81"/>
      <c r="K29" s="5"/>
    </row>
    <row r="30" spans="2:11" s="24" customFormat="1" ht="25.2" customHeight="1" x14ac:dyDescent="0.3">
      <c r="B30" s="94" t="s">
        <v>17</v>
      </c>
      <c r="C30" s="94"/>
      <c r="D30" s="94"/>
      <c r="E30" s="94"/>
      <c r="F30" s="94"/>
      <c r="G30" s="94"/>
      <c r="H30" s="95">
        <f>H28+H29</f>
        <v>271626.13</v>
      </c>
      <c r="I30" s="95"/>
      <c r="J30" s="95"/>
      <c r="K30" s="5"/>
    </row>
    <row r="31" spans="2:11" s="24" customFormat="1" ht="18" customHeight="1" x14ac:dyDescent="0.3">
      <c r="B31" s="1"/>
      <c r="C31" s="1"/>
      <c r="D31" s="1"/>
      <c r="E31" s="1"/>
      <c r="F31" s="1"/>
      <c r="G31" s="1"/>
      <c r="H31" s="2"/>
      <c r="I31" s="3"/>
      <c r="J31" s="4"/>
      <c r="K31" s="5"/>
    </row>
    <row r="32" spans="2:11" ht="25.2" customHeight="1" x14ac:dyDescent="0.3">
      <c r="B32" s="96" t="s">
        <v>46</v>
      </c>
      <c r="C32" s="96"/>
      <c r="D32" s="96"/>
      <c r="E32" s="96"/>
      <c r="F32" s="96"/>
      <c r="G32" s="96"/>
      <c r="H32" s="96"/>
      <c r="I32" s="96"/>
      <c r="J32" s="96"/>
    </row>
    <row r="33" spans="2:10" ht="21" customHeight="1" x14ac:dyDescent="0.3"/>
    <row r="34" spans="2:10" ht="13.5" customHeight="1" x14ac:dyDescent="0.3"/>
    <row r="35" spans="2:10" ht="13.5" customHeight="1" x14ac:dyDescent="0.3"/>
    <row r="36" spans="2:10" ht="13.5" customHeight="1" x14ac:dyDescent="0.3"/>
    <row r="37" spans="2:10" ht="20.399999999999999" customHeight="1" x14ac:dyDescent="0.3">
      <c r="B37" s="97" t="s">
        <v>48</v>
      </c>
      <c r="C37" s="97"/>
      <c r="D37" s="97"/>
      <c r="E37" s="97"/>
      <c r="F37" s="97"/>
      <c r="G37" s="97"/>
      <c r="H37" s="97"/>
      <c r="I37" s="97"/>
      <c r="J37" s="97"/>
    </row>
    <row r="38" spans="2:10" ht="22.2" customHeight="1" x14ac:dyDescent="0.3">
      <c r="B38" s="98" t="s">
        <v>18</v>
      </c>
      <c r="C38" s="98"/>
      <c r="D38" s="98"/>
      <c r="E38" s="98"/>
      <c r="F38" s="98"/>
      <c r="G38" s="98"/>
      <c r="H38" s="98"/>
      <c r="I38" s="98"/>
      <c r="J38" s="98"/>
    </row>
    <row r="39" spans="2:10" ht="22.2" customHeight="1" x14ac:dyDescent="0.3">
      <c r="B39" s="30"/>
      <c r="C39" s="30"/>
      <c r="D39" s="30"/>
      <c r="E39" s="30"/>
      <c r="F39" s="30"/>
      <c r="G39" s="30"/>
    </row>
    <row r="40" spans="2:10" ht="12" customHeight="1" x14ac:dyDescent="0.3">
      <c r="B40" s="30"/>
      <c r="C40" s="30"/>
      <c r="D40" s="30"/>
      <c r="E40" s="30"/>
      <c r="F40" s="30"/>
      <c r="G40" s="30"/>
    </row>
    <row r="41" spans="2:10" ht="12" customHeight="1" x14ac:dyDescent="0.3">
      <c r="B41" s="30"/>
      <c r="C41" s="30"/>
      <c r="D41" s="30"/>
      <c r="E41" s="30"/>
      <c r="F41" s="30"/>
      <c r="G41" s="30"/>
    </row>
    <row r="42" spans="2:10" s="5" customFormat="1" ht="12" customHeight="1" x14ac:dyDescent="0.3">
      <c r="B42" s="30"/>
      <c r="C42" s="30"/>
      <c r="D42" s="30"/>
      <c r="E42" s="30"/>
      <c r="F42" s="30"/>
      <c r="G42" s="30"/>
      <c r="H42" s="2"/>
      <c r="I42" s="3"/>
      <c r="J42" s="4"/>
    </row>
    <row r="43" spans="2:10" s="5" customFormat="1" ht="12" customHeight="1" x14ac:dyDescent="0.3">
      <c r="B43" s="30"/>
      <c r="C43" s="30"/>
      <c r="D43" s="30"/>
      <c r="E43" s="30"/>
      <c r="F43" s="30"/>
      <c r="G43" s="30"/>
      <c r="H43" s="2"/>
      <c r="I43" s="3"/>
      <c r="J43" s="4"/>
    </row>
    <row r="44" spans="2:10" s="5" customFormat="1" ht="12" customHeight="1" x14ac:dyDescent="0.3">
      <c r="B44" s="30"/>
      <c r="C44" s="30"/>
      <c r="D44" s="30"/>
      <c r="E44" s="48"/>
      <c r="F44" s="30"/>
      <c r="G44" s="30"/>
      <c r="H44" s="2"/>
      <c r="I44" s="3"/>
      <c r="J44" s="4"/>
    </row>
    <row r="45" spans="2:10" s="5" customFormat="1" ht="12" customHeight="1" x14ac:dyDescent="0.3">
      <c r="B45" s="30"/>
      <c r="C45" s="30"/>
      <c r="D45" s="30"/>
      <c r="E45" s="49"/>
      <c r="F45" s="30"/>
      <c r="G45" s="30"/>
      <c r="H45" s="2"/>
      <c r="I45" s="3"/>
      <c r="J45" s="4"/>
    </row>
    <row r="46" spans="2:10" s="5" customFormat="1" ht="12" customHeight="1" x14ac:dyDescent="0.3">
      <c r="B46" s="50"/>
      <c r="C46" s="51"/>
      <c r="D46" s="52"/>
      <c r="E46" s="50"/>
      <c r="F46" s="99"/>
      <c r="G46" s="99"/>
      <c r="H46" s="99"/>
      <c r="I46" s="99"/>
      <c r="J46" s="99"/>
    </row>
    <row r="47" spans="2:10" s="5" customFormat="1" ht="22.2" customHeight="1" x14ac:dyDescent="0.3">
      <c r="B47" s="53"/>
      <c r="C47" s="54"/>
      <c r="D47" s="54"/>
      <c r="E47" s="54"/>
      <c r="F47" s="100"/>
      <c r="G47" s="100"/>
      <c r="H47" s="100"/>
      <c r="I47" s="100"/>
      <c r="J47" s="100"/>
    </row>
    <row r="48" spans="2:10" s="5" customFormat="1" ht="22.2" customHeight="1" x14ac:dyDescent="0.3">
      <c r="B48" s="53"/>
      <c r="C48" s="54"/>
      <c r="D48" s="54"/>
      <c r="E48" s="54"/>
      <c r="F48" s="55"/>
      <c r="G48" s="55"/>
      <c r="H48" s="55"/>
      <c r="I48" s="55"/>
      <c r="J48" s="55"/>
    </row>
    <row r="49" spans="2:11" s="5" customFormat="1" ht="22.2" customHeight="1" x14ac:dyDescent="0.3">
      <c r="B49" s="53"/>
      <c r="C49" s="54"/>
      <c r="D49" s="54"/>
      <c r="E49" s="54"/>
      <c r="F49" s="55"/>
      <c r="G49" s="55"/>
      <c r="H49" s="55"/>
      <c r="I49" s="55"/>
      <c r="J49" s="55"/>
    </row>
    <row r="50" spans="2:11" s="5" customFormat="1" ht="22.2" customHeight="1" x14ac:dyDescent="0.3">
      <c r="B50" s="31"/>
      <c r="C50" s="32"/>
      <c r="D50" s="33"/>
      <c r="E50" s="33"/>
      <c r="F50" s="93"/>
      <c r="G50" s="93"/>
      <c r="H50" s="93"/>
      <c r="I50" s="93"/>
      <c r="J50" s="93"/>
    </row>
    <row r="51" spans="2:11" s="5" customFormat="1" ht="22.2" customHeight="1" x14ac:dyDescent="0.3">
      <c r="B51" s="31"/>
      <c r="C51" s="34"/>
      <c r="D51" s="34"/>
      <c r="E51" s="34"/>
      <c r="F51" s="31"/>
      <c r="G51" s="31"/>
      <c r="H51" s="31"/>
      <c r="I51" s="31"/>
      <c r="J51" s="56"/>
    </row>
    <row r="52" spans="2:11" s="5" customFormat="1" ht="21.75" customHeight="1" x14ac:dyDescent="0.3">
      <c r="B52" s="1"/>
      <c r="C52" s="1"/>
      <c r="D52" s="1"/>
      <c r="E52" s="1"/>
      <c r="F52" s="1"/>
      <c r="G52" s="30"/>
      <c r="H52" s="2"/>
      <c r="I52" s="3"/>
      <c r="J52" s="4"/>
    </row>
    <row r="53" spans="2:11" s="5" customFormat="1" ht="22.2" customHeight="1" x14ac:dyDescent="0.3">
      <c r="B53" s="50"/>
      <c r="C53" s="51"/>
      <c r="D53" s="52"/>
      <c r="E53" s="50"/>
      <c r="F53" s="99"/>
      <c r="G53" s="99"/>
      <c r="H53" s="99"/>
      <c r="I53" s="99"/>
      <c r="J53" s="99"/>
    </row>
    <row r="54" spans="2:11" s="5" customFormat="1" ht="22.2" customHeight="1" x14ac:dyDescent="0.3">
      <c r="B54" s="53"/>
      <c r="C54" s="54"/>
      <c r="D54" s="54"/>
      <c r="E54" s="54"/>
      <c r="F54" s="100"/>
      <c r="G54" s="100"/>
      <c r="H54" s="100"/>
      <c r="I54" s="100"/>
      <c r="J54" s="100"/>
    </row>
    <row r="55" spans="2:11" s="5" customFormat="1" ht="22.2" customHeight="1" x14ac:dyDescent="0.3">
      <c r="B55" s="31"/>
      <c r="C55" s="32"/>
      <c r="D55" s="36"/>
      <c r="E55" s="33"/>
      <c r="F55" s="93"/>
      <c r="G55" s="93"/>
      <c r="H55" s="93"/>
      <c r="I55" s="93"/>
      <c r="J55" s="93"/>
    </row>
    <row r="56" spans="2:11" s="5" customFormat="1" ht="22.2" customHeight="1" x14ac:dyDescent="0.3">
      <c r="B56" s="31"/>
      <c r="C56" s="34"/>
      <c r="D56" s="34"/>
      <c r="E56" s="34"/>
      <c r="F56" s="31"/>
      <c r="G56" s="31"/>
      <c r="H56" s="31"/>
      <c r="I56" s="31"/>
      <c r="J56" s="35"/>
    </row>
    <row r="57" spans="2:11" s="5" customFormat="1" ht="21.75" customHeight="1" x14ac:dyDescent="0.3">
      <c r="B57" s="1"/>
      <c r="C57" s="1"/>
      <c r="D57" s="1"/>
      <c r="E57" s="1"/>
      <c r="F57" s="1"/>
      <c r="G57" s="30"/>
      <c r="H57" s="2"/>
      <c r="I57" s="3"/>
      <c r="J57" s="4"/>
    </row>
    <row r="58" spans="2:11" ht="22.2" customHeight="1" x14ac:dyDescent="0.3">
      <c r="G58" s="30"/>
    </row>
    <row r="59" spans="2:11" ht="22.2" customHeight="1" x14ac:dyDescent="0.3">
      <c r="G59" s="30"/>
    </row>
    <row r="60" spans="2:11" ht="22.2" customHeight="1" x14ac:dyDescent="0.25">
      <c r="B60" s="5"/>
      <c r="C60" s="6"/>
      <c r="D60" s="6"/>
      <c r="E60" s="6"/>
      <c r="F60" s="6"/>
      <c r="G60" s="6"/>
      <c r="H60" s="6"/>
      <c r="I60" s="6"/>
      <c r="J60" s="37"/>
    </row>
    <row r="61" spans="2:11" ht="22.2" customHeight="1" x14ac:dyDescent="0.25">
      <c r="B61" s="5"/>
      <c r="C61" s="6"/>
      <c r="D61" s="6"/>
      <c r="E61" s="6"/>
      <c r="F61" s="6"/>
      <c r="G61" s="6"/>
      <c r="H61" s="6"/>
      <c r="I61" s="6"/>
      <c r="J61" s="37"/>
      <c r="K61" s="6"/>
    </row>
    <row r="62" spans="2:11" ht="22.2" customHeight="1" x14ac:dyDescent="0.25">
      <c r="B62" s="5"/>
      <c r="C62" s="6"/>
      <c r="D62" s="6"/>
      <c r="E62" s="6"/>
      <c r="F62" s="6"/>
      <c r="G62" s="6"/>
      <c r="H62" s="6"/>
      <c r="I62" s="6"/>
      <c r="J62" s="37"/>
      <c r="K62" s="6"/>
    </row>
    <row r="63" spans="2:11" ht="22.2" customHeight="1" x14ac:dyDescent="0.25">
      <c r="B63" s="5"/>
      <c r="C63" s="6"/>
      <c r="D63" s="6"/>
      <c r="E63" s="6"/>
      <c r="F63" s="6"/>
      <c r="G63" s="6"/>
      <c r="H63" s="6"/>
      <c r="I63" s="6"/>
      <c r="J63" s="37"/>
      <c r="K63" s="6"/>
    </row>
    <row r="64" spans="2:11" ht="22.2" customHeight="1" x14ac:dyDescent="0.25">
      <c r="B64" s="5"/>
      <c r="C64" s="6"/>
      <c r="D64" s="6"/>
      <c r="E64" s="6"/>
      <c r="F64" s="6"/>
      <c r="G64" s="6"/>
      <c r="H64" s="6"/>
      <c r="I64" s="6"/>
      <c r="J64" s="37"/>
      <c r="K64" s="6"/>
    </row>
    <row r="65" spans="2:11" ht="22.2" customHeight="1" x14ac:dyDescent="0.25">
      <c r="B65" s="5"/>
      <c r="C65" s="6"/>
      <c r="D65" s="6"/>
      <c r="E65" s="6"/>
      <c r="F65" s="6"/>
      <c r="G65" s="6"/>
      <c r="H65" s="6"/>
      <c r="I65" s="6"/>
      <c r="J65" s="37"/>
      <c r="K65" s="6"/>
    </row>
    <row r="66" spans="2:11" ht="22.2" customHeight="1" x14ac:dyDescent="0.25">
      <c r="B66" s="5"/>
      <c r="C66" s="6"/>
      <c r="D66" s="6"/>
      <c r="E66" s="6"/>
      <c r="F66" s="6"/>
      <c r="G66" s="6"/>
      <c r="H66" s="6"/>
      <c r="I66" s="6"/>
      <c r="J66" s="37"/>
      <c r="K66" s="6"/>
    </row>
    <row r="67" spans="2:11" ht="105" customHeight="1" x14ac:dyDescent="0.25">
      <c r="B67" s="5"/>
      <c r="C67" s="6"/>
      <c r="D67" s="6"/>
      <c r="E67" s="6"/>
      <c r="F67" s="6"/>
      <c r="G67" s="6"/>
      <c r="H67" s="6"/>
      <c r="I67" s="6"/>
      <c r="J67" s="37"/>
      <c r="K67" s="6"/>
    </row>
    <row r="68" spans="2:11" ht="22.2" customHeight="1" x14ac:dyDescent="0.25">
      <c r="B68" s="5"/>
      <c r="C68" s="6"/>
      <c r="D68" s="6"/>
      <c r="E68" s="6"/>
      <c r="F68" s="6"/>
      <c r="G68" s="6"/>
      <c r="H68" s="6"/>
      <c r="I68" s="6"/>
      <c r="J68" s="37"/>
      <c r="K68" s="6"/>
    </row>
    <row r="69" spans="2:11" ht="22.2" customHeight="1" x14ac:dyDescent="0.25">
      <c r="B69" s="5"/>
      <c r="C69" s="6"/>
      <c r="D69" s="6"/>
      <c r="E69" s="6"/>
      <c r="F69" s="6"/>
      <c r="G69" s="6"/>
      <c r="H69" s="6"/>
      <c r="I69" s="6"/>
      <c r="J69" s="37"/>
      <c r="K69" s="6"/>
    </row>
    <row r="70" spans="2:11" ht="102.6" customHeight="1" x14ac:dyDescent="0.25">
      <c r="B70" s="5"/>
      <c r="C70" s="6"/>
      <c r="D70" s="6"/>
      <c r="E70" s="6"/>
      <c r="F70" s="6"/>
      <c r="G70" s="6"/>
      <c r="H70" s="6"/>
      <c r="I70" s="6"/>
      <c r="J70" s="37"/>
      <c r="K70" s="6"/>
    </row>
    <row r="71" spans="2:11" ht="22.2" customHeight="1" x14ac:dyDescent="0.25">
      <c r="B71" s="5"/>
      <c r="C71" s="6"/>
      <c r="D71" s="6"/>
      <c r="E71" s="6"/>
      <c r="F71" s="6"/>
      <c r="G71" s="6"/>
      <c r="H71" s="6"/>
      <c r="I71" s="6"/>
      <c r="J71" s="37"/>
      <c r="K71" s="6"/>
    </row>
    <row r="72" spans="2:11" ht="22.2" customHeight="1" x14ac:dyDescent="0.25">
      <c r="B72" s="5"/>
      <c r="C72" s="6"/>
      <c r="D72" s="6"/>
      <c r="E72" s="6"/>
      <c r="F72" s="6"/>
      <c r="G72" s="6"/>
      <c r="H72" s="6"/>
      <c r="I72" s="6"/>
      <c r="J72" s="37"/>
      <c r="K72" s="6"/>
    </row>
    <row r="73" spans="2:11" ht="22.2" customHeight="1" x14ac:dyDescent="0.25">
      <c r="B73" s="5"/>
      <c r="C73" s="6"/>
      <c r="D73" s="6"/>
      <c r="E73" s="6"/>
      <c r="F73" s="6"/>
      <c r="G73" s="6"/>
      <c r="H73" s="6"/>
      <c r="I73" s="6"/>
      <c r="J73" s="37"/>
      <c r="K73" s="6"/>
    </row>
    <row r="74" spans="2:11" ht="22.2" customHeight="1" x14ac:dyDescent="0.25">
      <c r="K74" s="6"/>
    </row>
  </sheetData>
  <mergeCells count="27">
    <mergeCell ref="B15:J15"/>
    <mergeCell ref="B17:H17"/>
    <mergeCell ref="B24:J24"/>
    <mergeCell ref="B26:H26"/>
    <mergeCell ref="F55:J55"/>
    <mergeCell ref="B30:G30"/>
    <mergeCell ref="H30:J30"/>
    <mergeCell ref="B32:J32"/>
    <mergeCell ref="B37:J37"/>
    <mergeCell ref="B38:J38"/>
    <mergeCell ref="F46:J46"/>
    <mergeCell ref="F47:J47"/>
    <mergeCell ref="F50:J50"/>
    <mergeCell ref="F53:J53"/>
    <mergeCell ref="F54:J54"/>
    <mergeCell ref="B29:F29"/>
    <mergeCell ref="H29:J29"/>
    <mergeCell ref="B22:H22"/>
    <mergeCell ref="B28:G28"/>
    <mergeCell ref="H28:J28"/>
    <mergeCell ref="B19:J19"/>
    <mergeCell ref="B7:J7"/>
    <mergeCell ref="B9:F9"/>
    <mergeCell ref="G9:J12"/>
    <mergeCell ref="B10:F10"/>
    <mergeCell ref="B11:F11"/>
    <mergeCell ref="B12:F12"/>
  </mergeCells>
  <phoneticPr fontId="2" type="noConversion"/>
  <printOptions horizontalCentered="1"/>
  <pageMargins left="0.23622047244094491" right="0.23622047244094491" top="0.59055118110236227" bottom="0" header="3.937007874015748E-2" footer="0.19685039370078741"/>
  <pageSetup paperSize="9" scale="54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ALI34"/>
  <sheetViews>
    <sheetView topLeftCell="A7" zoomScale="85" zoomScaleNormal="85" zoomScaleSheetLayoutView="115" workbookViewId="0">
      <selection activeCell="F24" sqref="F24"/>
    </sheetView>
  </sheetViews>
  <sheetFormatPr defaultColWidth="10.33203125" defaultRowHeight="14.4" x14ac:dyDescent="0.3"/>
  <cols>
    <col min="1" max="1" width="46.6640625" style="40" customWidth="1"/>
    <col min="2" max="2" width="19.109375" style="42" customWidth="1"/>
    <col min="3" max="3" width="13.109375" style="40" customWidth="1"/>
    <col min="4" max="4" width="19.33203125" style="40" customWidth="1"/>
    <col min="5" max="5" width="11.6640625" style="40" customWidth="1"/>
    <col min="6" max="6" width="21" style="40" customWidth="1"/>
    <col min="7" max="7" width="12.33203125" style="40" customWidth="1"/>
    <col min="8" max="997" width="11.6640625" style="40" customWidth="1"/>
    <col min="998" max="16384" width="10.33203125" style="41"/>
  </cols>
  <sheetData>
    <row r="7" spans="1:7" x14ac:dyDescent="0.3">
      <c r="A7" s="103"/>
      <c r="B7" s="103"/>
      <c r="C7" s="103"/>
      <c r="D7" s="103"/>
      <c r="E7" s="103"/>
      <c r="F7" s="103"/>
      <c r="G7" s="103"/>
    </row>
    <row r="8" spans="1:7" ht="28.2" customHeight="1" x14ac:dyDescent="0.3">
      <c r="A8" s="110" t="s">
        <v>19</v>
      </c>
      <c r="B8" s="111"/>
      <c r="C8" s="111"/>
      <c r="D8" s="111"/>
      <c r="E8" s="111"/>
      <c r="F8" s="111"/>
      <c r="G8" s="111"/>
    </row>
    <row r="10" spans="1:7" s="8" customFormat="1" ht="22.2" customHeight="1" x14ac:dyDescent="0.3">
      <c r="A10" s="74" t="s">
        <v>44</v>
      </c>
      <c r="B10" s="74"/>
      <c r="C10" s="74"/>
      <c r="D10" s="74"/>
      <c r="E10" s="74"/>
      <c r="F10" s="74"/>
      <c r="G10" s="74"/>
    </row>
    <row r="11" spans="1:7" s="8" customFormat="1" ht="22.2" customHeight="1" x14ac:dyDescent="0.3">
      <c r="A11" s="76" t="s">
        <v>4</v>
      </c>
      <c r="B11" s="76"/>
      <c r="C11" s="76"/>
      <c r="D11" s="76"/>
      <c r="E11" s="76"/>
      <c r="F11" s="76"/>
      <c r="G11" s="76"/>
    </row>
    <row r="12" spans="1:7" s="8" customFormat="1" ht="22.2" customHeight="1" x14ac:dyDescent="0.3">
      <c r="A12" s="76" t="s">
        <v>43</v>
      </c>
      <c r="B12" s="76"/>
      <c r="C12" s="76"/>
      <c r="D12" s="76"/>
      <c r="E12" s="76"/>
      <c r="F12" s="76"/>
      <c r="G12" s="76"/>
    </row>
    <row r="13" spans="1:7" s="8" customFormat="1" ht="22.2" customHeight="1" x14ac:dyDescent="0.3">
      <c r="A13" s="78" t="s">
        <v>49</v>
      </c>
      <c r="B13" s="78"/>
      <c r="C13" s="78"/>
      <c r="D13" s="78"/>
      <c r="E13" s="78"/>
      <c r="F13" s="78"/>
      <c r="G13" s="78"/>
    </row>
    <row r="15" spans="1:7" ht="25.2" customHeight="1" x14ac:dyDescent="0.3">
      <c r="A15" s="112" t="s">
        <v>20</v>
      </c>
      <c r="B15" s="113" t="s">
        <v>21</v>
      </c>
      <c r="C15" s="112" t="s">
        <v>22</v>
      </c>
      <c r="D15" s="112" t="s">
        <v>23</v>
      </c>
      <c r="E15" s="112"/>
      <c r="F15" s="114" t="s">
        <v>24</v>
      </c>
      <c r="G15" s="115"/>
    </row>
    <row r="16" spans="1:7" ht="25.2" customHeight="1" x14ac:dyDescent="0.3">
      <c r="A16" s="112"/>
      <c r="B16" s="113"/>
      <c r="C16" s="112"/>
      <c r="D16" s="70" t="s">
        <v>25</v>
      </c>
      <c r="E16" s="70" t="s">
        <v>22</v>
      </c>
      <c r="F16" s="70" t="s">
        <v>25</v>
      </c>
      <c r="G16" s="70" t="s">
        <v>22</v>
      </c>
    </row>
    <row r="17" spans="1:19" ht="30" customHeight="1" x14ac:dyDescent="0.3">
      <c r="A17" s="57" t="str">
        <f>ORÇAMENTO!B15</f>
        <v>1. SERVIÇOS PRELIMINARES</v>
      </c>
      <c r="B17" s="58">
        <f>ORÇAMENTO!J17</f>
        <v>601.86</v>
      </c>
      <c r="C17" s="59">
        <f>ROUND((B17/$B$20)*100,2)</f>
        <v>0.22</v>
      </c>
      <c r="D17" s="60">
        <f>ROUND((E17/100)*$B17,2)</f>
        <v>601.86</v>
      </c>
      <c r="E17" s="61">
        <v>100</v>
      </c>
      <c r="F17" s="60">
        <f>ROUND((G17/100)*$B17,2)</f>
        <v>0</v>
      </c>
      <c r="G17" s="61">
        <v>0</v>
      </c>
      <c r="I17" s="47"/>
    </row>
    <row r="18" spans="1:19" ht="30" customHeight="1" x14ac:dyDescent="0.3">
      <c r="A18" s="57" t="str">
        <f>ORÇAMENTO!B19</f>
        <v>2. TROCA DA TELHA</v>
      </c>
      <c r="B18" s="58">
        <f>ORÇAMENTO!J22</f>
        <v>268197.99</v>
      </c>
      <c r="C18" s="59">
        <f>ROUND((B18/$B$20)*100,2)</f>
        <v>98.74</v>
      </c>
      <c r="D18" s="60">
        <f>ROUND((E18/100)*$B18,2)-0.01</f>
        <v>134098.99</v>
      </c>
      <c r="E18" s="61">
        <v>50</v>
      </c>
      <c r="F18" s="60">
        <f t="shared" ref="F18:F19" si="0">ROUND((G18/100)*$B18,2)</f>
        <v>134099</v>
      </c>
      <c r="G18" s="61">
        <v>50</v>
      </c>
      <c r="I18" s="47"/>
    </row>
    <row r="19" spans="1:19" ht="30" customHeight="1" x14ac:dyDescent="0.3">
      <c r="A19" s="57" t="str">
        <f>ORÇAMENTO!B24</f>
        <v>3. SERVIÇOS COMPLEMENTARES</v>
      </c>
      <c r="B19" s="58">
        <f>ORÇAMENTO!J26</f>
        <v>2826.28</v>
      </c>
      <c r="C19" s="59">
        <f>ROUND((B19/$B$20)*100,2)</f>
        <v>1.04</v>
      </c>
      <c r="D19" s="60">
        <v>0</v>
      </c>
      <c r="E19" s="61">
        <v>0</v>
      </c>
      <c r="F19" s="60">
        <f t="shared" si="0"/>
        <v>2826.28</v>
      </c>
      <c r="G19" s="61">
        <v>100</v>
      </c>
      <c r="I19" s="47"/>
    </row>
    <row r="20" spans="1:19" s="40" customFormat="1" ht="30" customHeight="1" x14ac:dyDescent="0.3">
      <c r="A20" s="62" t="s">
        <v>3</v>
      </c>
      <c r="B20" s="63">
        <f>SUM(B17:B19)</f>
        <v>271626.13</v>
      </c>
      <c r="C20" s="64">
        <f>((SUM(C17:C19))/100)</f>
        <v>1</v>
      </c>
      <c r="D20" s="63">
        <f>SUM(D17:D19)</f>
        <v>134700.84999999998</v>
      </c>
      <c r="E20" s="65">
        <f>ROUND(SUM(D17:D19)/B20,4)</f>
        <v>0.49590000000000001</v>
      </c>
      <c r="F20" s="66">
        <f>SUM(F17:F19)</f>
        <v>136925.28</v>
      </c>
      <c r="G20" s="65">
        <f>ROUND(SUM(F17:F19)/B20,4)</f>
        <v>0.50409999999999999</v>
      </c>
    </row>
    <row r="21" spans="1:19" s="43" customFormat="1" ht="9.75" customHeight="1" x14ac:dyDescent="0.3">
      <c r="A21" s="8"/>
      <c r="B21" s="8"/>
      <c r="C21" s="8"/>
      <c r="D21" s="8"/>
      <c r="E21" s="8"/>
      <c r="F21" s="8"/>
      <c r="G21" s="8"/>
    </row>
    <row r="22" spans="1:19" s="43" customFormat="1" ht="9.75" customHeight="1" x14ac:dyDescent="0.3">
      <c r="A22" s="8"/>
      <c r="B22" s="8"/>
      <c r="C22" s="8"/>
      <c r="D22" s="8"/>
      <c r="E22" s="8"/>
      <c r="F22" s="8"/>
      <c r="G22" s="8"/>
    </row>
    <row r="23" spans="1:19" ht="30" customHeight="1" x14ac:dyDescent="0.3">
      <c r="A23" s="104" t="s">
        <v>26</v>
      </c>
      <c r="B23" s="104"/>
      <c r="C23" s="104"/>
      <c r="D23" s="105" t="s">
        <v>23</v>
      </c>
      <c r="E23" s="105"/>
      <c r="F23" s="108" t="s">
        <v>24</v>
      </c>
      <c r="G23" s="109"/>
    </row>
    <row r="24" spans="1:19" s="40" customFormat="1" ht="30" customHeight="1" x14ac:dyDescent="0.3">
      <c r="A24" s="104"/>
      <c r="B24" s="104"/>
      <c r="C24" s="104"/>
      <c r="D24" s="67">
        <f>D20</f>
        <v>134700.84999999998</v>
      </c>
      <c r="E24" s="68">
        <f>E20</f>
        <v>0.49590000000000001</v>
      </c>
      <c r="F24" s="69">
        <f>D24+F20</f>
        <v>271626.13</v>
      </c>
      <c r="G24" s="68">
        <f t="shared" ref="G24" si="1">E24+G20</f>
        <v>1</v>
      </c>
    </row>
    <row r="25" spans="1:19" s="40" customFormat="1" ht="13.8" x14ac:dyDescent="0.3">
      <c r="B25" s="42"/>
    </row>
    <row r="27" spans="1:19" s="3" customFormat="1" ht="22.2" customHeight="1" x14ac:dyDescent="0.25">
      <c r="A27" s="106" t="s">
        <v>48</v>
      </c>
      <c r="B27" s="106"/>
      <c r="C27" s="106"/>
      <c r="D27" s="106"/>
      <c r="E27" s="106"/>
      <c r="F27" s="106"/>
      <c r="G27" s="106"/>
      <c r="H27" s="38"/>
      <c r="I27" s="38"/>
      <c r="J27" s="6"/>
      <c r="K27" s="6"/>
      <c r="L27" s="6"/>
      <c r="M27" s="6"/>
      <c r="N27" s="6"/>
      <c r="O27" s="6"/>
      <c r="P27" s="6"/>
      <c r="Q27" s="6"/>
      <c r="R27" s="6"/>
      <c r="S27" s="6"/>
    </row>
    <row r="28" spans="1:19" s="3" customFormat="1" ht="22.2" customHeight="1" x14ac:dyDescent="0.25">
      <c r="A28" s="107" t="s">
        <v>18</v>
      </c>
      <c r="B28" s="107"/>
      <c r="C28" s="107"/>
      <c r="D28" s="107"/>
      <c r="E28" s="107"/>
      <c r="F28" s="107"/>
      <c r="G28" s="107"/>
      <c r="H28" s="39"/>
      <c r="I28" s="39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s="3" customFormat="1" ht="22.2" customHeight="1" x14ac:dyDescent="0.25">
      <c r="A29" s="29"/>
      <c r="B29" s="29"/>
      <c r="C29" s="29"/>
      <c r="D29" s="29"/>
      <c r="E29" s="29"/>
      <c r="F29" s="29"/>
      <c r="G29" s="29"/>
      <c r="H29" s="39"/>
      <c r="I29" s="39"/>
      <c r="J29" s="6"/>
      <c r="K29" s="6"/>
      <c r="L29" s="6"/>
      <c r="M29" s="6"/>
      <c r="N29" s="6"/>
      <c r="O29" s="6"/>
      <c r="P29" s="6"/>
      <c r="Q29" s="6"/>
      <c r="R29" s="6"/>
      <c r="S29" s="6"/>
    </row>
    <row r="30" spans="1:19" s="3" customFormat="1" ht="22.2" customHeight="1" x14ac:dyDescent="0.25">
      <c r="A30" s="29"/>
      <c r="B30" s="29"/>
      <c r="C30" s="29"/>
      <c r="D30" s="29"/>
      <c r="E30" s="29"/>
      <c r="F30" s="29"/>
      <c r="G30" s="29"/>
      <c r="H30" s="39"/>
      <c r="I30" s="39"/>
      <c r="J30" s="6"/>
      <c r="K30" s="6"/>
      <c r="L30" s="6"/>
      <c r="M30" s="6"/>
      <c r="N30" s="6"/>
      <c r="O30" s="6"/>
      <c r="P30" s="6"/>
      <c r="Q30" s="6"/>
      <c r="R30" s="6"/>
      <c r="S30" s="6"/>
    </row>
    <row r="31" spans="1:19" s="3" customFormat="1" ht="22.2" customHeight="1" x14ac:dyDescent="0.25">
      <c r="A31" s="29"/>
      <c r="B31" s="29"/>
      <c r="C31" s="29"/>
      <c r="D31" s="29"/>
      <c r="E31" s="29"/>
      <c r="F31" s="29"/>
      <c r="G31" s="29"/>
      <c r="H31" s="39"/>
      <c r="I31" s="39"/>
      <c r="J31" s="6"/>
      <c r="K31" s="6"/>
      <c r="L31" s="6"/>
      <c r="M31" s="6"/>
      <c r="N31" s="6"/>
      <c r="O31" s="6"/>
      <c r="P31" s="6"/>
      <c r="Q31" s="6"/>
      <c r="R31" s="6"/>
      <c r="S31" s="6"/>
    </row>
    <row r="32" spans="1:19" s="3" customFormat="1" ht="22.2" customHeight="1" x14ac:dyDescent="0.25">
      <c r="A32" s="29"/>
      <c r="B32" s="29"/>
      <c r="C32" s="29"/>
      <c r="D32" s="29"/>
      <c r="E32" s="29"/>
      <c r="F32" s="29"/>
      <c r="G32" s="29"/>
      <c r="H32" s="39"/>
      <c r="I32" s="39"/>
      <c r="J32" s="6"/>
      <c r="K32" s="6"/>
      <c r="L32" s="6"/>
      <c r="M32" s="6"/>
      <c r="N32" s="6"/>
      <c r="O32" s="6"/>
      <c r="P32" s="6"/>
      <c r="Q32" s="6"/>
      <c r="R32" s="6"/>
      <c r="S32" s="6"/>
    </row>
    <row r="34" spans="1:3" s="40" customFormat="1" ht="13.8" x14ac:dyDescent="0.3">
      <c r="A34" s="44"/>
      <c r="B34" s="44"/>
      <c r="C34" s="45"/>
    </row>
  </sheetData>
  <mergeCells count="16">
    <mergeCell ref="A7:G7"/>
    <mergeCell ref="A23:C24"/>
    <mergeCell ref="D23:E23"/>
    <mergeCell ref="A27:G27"/>
    <mergeCell ref="A28:G28"/>
    <mergeCell ref="F23:G23"/>
    <mergeCell ref="A8:G8"/>
    <mergeCell ref="A10:G10"/>
    <mergeCell ref="A11:G11"/>
    <mergeCell ref="A12:G12"/>
    <mergeCell ref="A13:G13"/>
    <mergeCell ref="A15:A16"/>
    <mergeCell ref="B15:B16"/>
    <mergeCell ref="C15:C16"/>
    <mergeCell ref="D15:E15"/>
    <mergeCell ref="F15:G15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9" firstPageNumber="0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PMB</dc:creator>
  <cp:lastModifiedBy>Alex Cruz</cp:lastModifiedBy>
  <cp:lastPrinted>2024-01-15T12:50:13Z</cp:lastPrinted>
  <dcterms:created xsi:type="dcterms:W3CDTF">2023-05-10T12:37:40Z</dcterms:created>
  <dcterms:modified xsi:type="dcterms:W3CDTF">2024-01-15T13:10:14Z</dcterms:modified>
</cp:coreProperties>
</file>