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4.jpeg" ContentType="image/jpeg"/>
  <Override PartName="/xl/media/image5.jpeg" ContentType="image/jpeg"/>
  <Override PartName="/xl/sharedStrings.xml" ContentType="application/vnd.openxmlformats-officedocument.spreadsheetml.sharedStrings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Planilha Orçamentária" sheetId="1" state="visible" r:id="rId2"/>
    <sheet name="Cronograma" sheetId="2" state="visible" r:id="rId3"/>
  </sheets>
  <externalReferences>
    <externalReference r:id="rId4"/>
  </externalReferences>
  <definedNames>
    <definedName function="false" hidden="false" name="Fonte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<sst xmlns="http://schemas.openxmlformats.org/spreadsheetml/2006/main" count="153" uniqueCount="110">
  <si>
    <t xml:space="preserve">Secretaria de Obras Rua Guanabara, 256 – Vila Guanabara – cep 16203-030 – tel. 18 3643 6170 – sosp@birigui.sp.gov.br</t>
  </si>
  <si>
    <t xml:space="preserve">PREFEITURA DO MUNICIPIO DE BIRIGUI - PLANILHA ORÇAMENTÁRIA PARA INFRAESTRUTURA </t>
  </si>
  <si>
    <t xml:space="preserve">OBJETO : Recapeamento ásfáltico em Concreto Betuminoso Usinado a Quente - C.B.U.Q.</t>
  </si>
  <si>
    <t xml:space="preserve">LOCAL : São José, Recanto Verde, Tijuca Residencial Parque, Jardim do Lago, trecho da Avenida Antônio da Silva Nunes e trecho da Rua Joaquim Ciciliatti</t>
  </si>
  <si>
    <t xml:space="preserve">REF.</t>
  </si>
  <si>
    <t xml:space="preserve">ITEM</t>
  </si>
  <si>
    <t xml:space="preserve">CÓDIGO</t>
  </si>
  <si>
    <t xml:space="preserve">DESCRIÇÃO</t>
  </si>
  <si>
    <t xml:space="preserve">QUANT.</t>
  </si>
  <si>
    <t xml:space="preserve">UNID.</t>
  </si>
  <si>
    <t xml:space="preserve">VALOR UNIT.</t>
  </si>
  <si>
    <t xml:space="preserve">TOTAL</t>
  </si>
  <si>
    <t xml:space="preserve">RECAPEAMENTO ASFÁLTICO EM C.B.U.Q.</t>
  </si>
  <si>
    <t xml:space="preserve">1.0</t>
  </si>
  <si>
    <t xml:space="preserve">Placa de obra</t>
  </si>
  <si>
    <t xml:space="preserve">SINAPI</t>
  </si>
  <si>
    <t xml:space="preserve">1.1</t>
  </si>
  <si>
    <t xml:space="preserve">74209/001</t>
  </si>
  <si>
    <t xml:space="preserve">Placa de obra em chapa de aço galvanizado</t>
  </si>
  <si>
    <t xml:space="preserve">m²</t>
  </si>
  <si>
    <t xml:space="preserve">SUBTOTAL: </t>
  </si>
  <si>
    <t xml:space="preserve">2.0</t>
  </si>
  <si>
    <t xml:space="preserve">Sarjetões</t>
  </si>
  <si>
    <t xml:space="preserve">CPOS</t>
  </si>
  <si>
    <t xml:space="preserve">2.1.1</t>
  </si>
  <si>
    <t xml:space="preserve">03.07.030</t>
  </si>
  <si>
    <t xml:space="preserve">Demolição mecanizada de pavimento asfáltico,inclusive fragmentação e acomodação do material</t>
  </si>
  <si>
    <t xml:space="preserve">2.1.2</t>
  </si>
  <si>
    <t xml:space="preserve">72915</t>
  </si>
  <si>
    <t xml:space="preserve">Escavação mecânica de vala em material de 2a. categoria até 2 m de profundidade com utilização de escavadeira hidráulica</t>
  </si>
  <si>
    <t xml:space="preserve">m³</t>
  </si>
  <si>
    <t xml:space="preserve">2.1.3</t>
  </si>
  <si>
    <t xml:space="preserve">72898</t>
  </si>
  <si>
    <t xml:space="preserve">Carga e descarga mecanizadas de entulho em caminhão basculante 6m³</t>
  </si>
  <si>
    <t xml:space="preserve">SINAPI </t>
  </si>
  <si>
    <t xml:space="preserve">2.1.4</t>
  </si>
  <si>
    <t xml:space="preserve">97914</t>
  </si>
  <si>
    <t xml:space="preserve">Transporte com caminhão basculante de 6m³, em via urbana pavimentada</t>
  </si>
  <si>
    <t xml:space="preserve">m³xkm</t>
  </si>
  <si>
    <t xml:space="preserve">SINAPI-I</t>
  </si>
  <si>
    <t xml:space="preserve">2.1.5</t>
  </si>
  <si>
    <t xml:space="preserve">6189</t>
  </si>
  <si>
    <t xml:space="preserve">Tábua de madeira 2,5 x 30 cm, cedrinho ou equivalente.</t>
  </si>
  <si>
    <t xml:space="preserve">m</t>
  </si>
  <si>
    <t xml:space="preserve">2.1.6</t>
  </si>
  <si>
    <t xml:space="preserve">94103</t>
  </si>
  <si>
    <t xml:space="preserve">Lastro de vala com preparo de fundo, largura menos que 1,5m, com camada de brita, lançamento manual</t>
  </si>
  <si>
    <t xml:space="preserve">2.1.7</t>
  </si>
  <si>
    <t xml:space="preserve">7155</t>
  </si>
  <si>
    <t xml:space="preserve">Tela de aço soldada nervurada CA-60, Q-138, (2,20 kg/m2), diâmetro do fio = 4,2 mm, largura =  2,45 X 120 m de comprimento, espaçamento da malha = 10  X 10 cm</t>
  </si>
  <si>
    <t xml:space="preserve">2.1.8</t>
  </si>
  <si>
    <t xml:space="preserve">11.01.100</t>
  </si>
  <si>
    <t xml:space="preserve">Concreto  usinado, fck = 20 MPA</t>
  </si>
  <si>
    <t xml:space="preserve">2.1.9</t>
  </si>
  <si>
    <t xml:space="preserve">11.16.020</t>
  </si>
  <si>
    <t xml:space="preserve">Lançamento, espalhamento e adensamento de concreto </t>
  </si>
  <si>
    <t xml:space="preserve">SUBTOTAL:</t>
  </si>
  <si>
    <t xml:space="preserve">3.0</t>
  </si>
  <si>
    <t xml:space="preserve">Recapeamento asfáltico</t>
  </si>
  <si>
    <t xml:space="preserve">3.1</t>
  </si>
  <si>
    <t xml:space="preserve">54.01.410</t>
  </si>
  <si>
    <t xml:space="preserve">Varrição de pavimento para recapeamento</t>
  </si>
  <si>
    <t xml:space="preserve">3.2</t>
  </si>
  <si>
    <t xml:space="preserve">54.03.230</t>
  </si>
  <si>
    <t xml:space="preserve">Imprimação Betuminosa Ligante</t>
  </si>
  <si>
    <t xml:space="preserve">3.3</t>
  </si>
  <si>
    <t xml:space="preserve">54.03.250 </t>
  </si>
  <si>
    <t xml:space="preserve">Revestimento de pré-misturado a quente </t>
  </si>
  <si>
    <t xml:space="preserve">3.4</t>
  </si>
  <si>
    <t xml:space="preserve">54.03.210</t>
  </si>
  <si>
    <t xml:space="preserve">Camada de rolamento em concreto asfáltico usinado a quente - CBUQ </t>
  </si>
  <si>
    <t xml:space="preserve">4.0</t>
  </si>
  <si>
    <t xml:space="preserve">Sinalização viária</t>
  </si>
  <si>
    <t xml:space="preserve">4.1</t>
  </si>
  <si>
    <t xml:space="preserve">Placa de logradouro</t>
  </si>
  <si>
    <t xml:space="preserve">4.1.1</t>
  </si>
  <si>
    <t xml:space="preserve">73916/002</t>
  </si>
  <si>
    <t xml:space="preserve">Placa esmlatada para identificação de rua, dimensões 45x25cm</t>
  </si>
  <si>
    <t xml:space="preserve">un.</t>
  </si>
  <si>
    <t xml:space="preserve">4.1.2</t>
  </si>
  <si>
    <t xml:space="preserve">92335</t>
  </si>
  <si>
    <t xml:space="preserve">Tubo de aço galvanizado com costura, classe média, conexão ranhurada, DN 50 (2"), instalado em prumadas - fornecimento e instação</t>
  </si>
  <si>
    <t xml:space="preserve">4.1.3</t>
  </si>
  <si>
    <t xml:space="preserve">98228</t>
  </si>
  <si>
    <t xml:space="preserve">Estaca broca de concreto, diâmetro 20cm, profundidade de até 3m, escavação manual com trado concha, não armada.</t>
  </si>
  <si>
    <t xml:space="preserve">4.2</t>
  </si>
  <si>
    <t xml:space="preserve">Sinalização horizontal</t>
  </si>
  <si>
    <t xml:space="preserve">4.2.1</t>
  </si>
  <si>
    <t xml:space="preserve">Sinalização horizontal com tinta retrorrefletiva a base de resina acrílica com microesferas de vidro</t>
  </si>
  <si>
    <t xml:space="preserve">BDI =</t>
  </si>
  <si>
    <t xml:space="preserve">TOTAL:</t>
  </si>
  <si>
    <t xml:space="preserve">VALOR  COM BDI:</t>
  </si>
  <si>
    <t xml:space="preserve">(DOIS MILHÕES, QUATROCENTOS E VINTE E QUATRO MIL, NOVECENTOS E SESSENTA E SEIS REAIS E CINQUENTA E OITO CENTAVOS)</t>
  </si>
  <si>
    <t xml:space="preserve">Fonte de Pesquisa Utilizada: </t>
  </si>
  <si>
    <t xml:space="preserve">CPOS - COMPANHIA PAULISTA DE OBRAS E SERVIÇOS - VERSÃO UTILIZADA: 177</t>
  </si>
  <si>
    <t xml:space="preserve">SINAPI - SISTEMA NACIONAL DE PREÇOS E ÍNDICES PARA CONSTRUÇÃO CIVIL 11/2019 </t>
  </si>
  <si>
    <t xml:space="preserve">Birigui, 21 de fevereiro 2020</t>
  </si>
  <si>
    <t xml:space="preserve">CRONOGRAMA FISICO FINANCEIRO</t>
  </si>
  <si>
    <t xml:space="preserve">PROPONENTE: Prefeitura Municipal de Birigui</t>
  </si>
  <si>
    <t xml:space="preserve">OBJETO: Recapeamento asfáltico em diversas ruas de Birigui</t>
  </si>
  <si>
    <t xml:space="preserve">LOCAL: São José, Recanto Verde, Tijuca Residencial Parque, Jardim do Lago, trecho da Avenida Antônio da Silva Nunes e trecho da Rua Joaquim Ciciliatti</t>
  </si>
  <si>
    <t xml:space="preserve">DESCRIÇÃO DOS SERVIÇOS</t>
  </si>
  <si>
    <t xml:space="preserve">VALOR</t>
  </si>
  <si>
    <t xml:space="preserve">PESO (%)</t>
  </si>
  <si>
    <t xml:space="preserve">Mês 1</t>
  </si>
  <si>
    <t xml:space="preserve">Mês 2</t>
  </si>
  <si>
    <t xml:space="preserve">TOTAL ACUMULADO</t>
  </si>
  <si>
    <t xml:space="preserve">VALOR (R$)</t>
  </si>
  <si>
    <t xml:space="preserve">TOTAIS</t>
  </si>
  <si>
    <t xml:space="preserve">Birigui, 21 de fevereiro de 2020</t>
  </si>
</sst>
</file>

<file path=xl/styles.xml><?xml version="1.0" encoding="utf-8"?>
<styleSheet xmlns="http://schemas.openxmlformats.org/spreadsheetml/2006/main">
  <numFmts count="8">
    <numFmt numFmtId="164" formatCode="General"/>
    <numFmt numFmtId="165" formatCode="@"/>
    <numFmt numFmtId="166" formatCode="0.00"/>
    <numFmt numFmtId="167" formatCode="&quot;R$ &quot;#,##0.00"/>
    <numFmt numFmtId="168" formatCode="#,##0.00"/>
    <numFmt numFmtId="169" formatCode="0%"/>
    <numFmt numFmtId="170" formatCode="0.00%"/>
    <numFmt numFmtId="171" formatCode="_-&quot;R$ &quot;* #,##0.00_-;&quot;-R$ &quot;* #,##0.00_-;_-&quot;R$ &quot;* \-??_-;_-@_-"/>
  </numFmts>
  <fonts count="2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i val="true"/>
      <sz val="10"/>
      <color rgb="FF000000"/>
      <name val="Bookman Old Style"/>
      <family val="1"/>
      <charset val="1"/>
    </font>
    <font>
      <sz val="10"/>
      <color rgb="FF000000"/>
      <name val="Times New Roman"/>
      <family val="1"/>
      <charset val="1"/>
    </font>
    <font>
      <b val="true"/>
      <sz val="10"/>
      <color rgb="FF000000"/>
      <name val="Times New Roman"/>
      <family val="1"/>
      <charset val="1"/>
    </font>
    <font>
      <b val="true"/>
      <sz val="12"/>
      <color rgb="FF000000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11"/>
      <name val="Arial"/>
      <family val="2"/>
      <charset val="1"/>
    </font>
    <font>
      <sz val="10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rgb="FF000000"/>
      <name val="匠牥晩††††††††††"/>
      <family val="0"/>
      <charset val="1"/>
    </font>
    <font>
      <b val="true"/>
      <i val="true"/>
      <u val="single"/>
      <sz val="11"/>
      <name val="Arial"/>
      <family val="2"/>
      <charset val="1"/>
    </font>
    <font>
      <sz val="11"/>
      <color rgb="FF000000"/>
      <name val="Arial"/>
      <family val="2"/>
      <charset val="1"/>
    </font>
    <font>
      <b val="true"/>
      <i val="true"/>
      <u val="single"/>
      <sz val="12"/>
      <color rgb="FF000000"/>
      <name val="Arial"/>
      <family val="2"/>
      <charset val="1"/>
    </font>
    <font>
      <b val="true"/>
      <i val="true"/>
      <u val="single"/>
      <sz val="10"/>
      <color rgb="FF000000"/>
      <name val="Arial"/>
      <family val="2"/>
      <charset val="1"/>
    </font>
    <font>
      <i val="true"/>
      <u val="single"/>
      <sz val="10"/>
      <color rgb="FF000000"/>
      <name val="Arial"/>
      <family val="2"/>
      <charset val="1"/>
    </font>
    <font>
      <sz val="11"/>
      <name val="Calibri"/>
      <family val="2"/>
      <charset val="1"/>
    </font>
    <font>
      <b val="true"/>
      <sz val="12"/>
      <color rgb="FF000000"/>
      <name val="Arial"/>
      <family val="0"/>
    </font>
    <font>
      <sz val="12"/>
      <name val="Times New Roman"/>
      <family val="0"/>
    </font>
    <font>
      <b val="true"/>
      <sz val="11"/>
      <color rgb="FF000000"/>
      <name val="Arial"/>
      <family val="0"/>
    </font>
    <font>
      <b val="true"/>
      <sz val="14"/>
      <color rgb="FF000000"/>
      <name val="Arial"/>
      <family val="2"/>
      <charset val="1"/>
    </font>
    <font>
      <sz val="11"/>
      <color rgb="FF000000"/>
      <name val="Calibri"/>
      <family val="2"/>
    </font>
    <font>
      <b val="true"/>
      <sz val="10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2"/>
      <color rgb="FF000000"/>
      <name val="Arial"/>
      <family val="0"/>
    </font>
    <font>
      <sz val="11"/>
      <color rgb="FF000000"/>
      <name val="Arial"/>
      <family val="0"/>
    </font>
  </fonts>
  <fills count="10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8497B0"/>
        <bgColor rgb="FF808080"/>
      </patternFill>
    </fill>
    <fill>
      <patternFill patternType="solid">
        <fgColor rgb="FF9DC3E6"/>
        <bgColor rgb="FFADB9CA"/>
      </patternFill>
    </fill>
    <fill>
      <patternFill patternType="solid">
        <fgColor rgb="FFADB9CA"/>
        <bgColor rgb="FFBFBFBF"/>
      </patternFill>
    </fill>
    <fill>
      <patternFill patternType="solid">
        <fgColor rgb="FFD6DCE5"/>
        <bgColor rgb="FFD9D9D9"/>
      </patternFill>
    </fill>
    <fill>
      <patternFill patternType="solid">
        <fgColor rgb="FFE2F0D9"/>
        <bgColor rgb="FFD6DCE5"/>
      </patternFill>
    </fill>
    <fill>
      <patternFill patternType="solid">
        <fgColor rgb="FFBFBFBF"/>
        <bgColor rgb="FFADB9CA"/>
      </patternFill>
    </fill>
    <fill>
      <patternFill patternType="solid">
        <fgColor rgb="FFD9D9D9"/>
        <bgColor rgb="FFD6DCE5"/>
      </patternFill>
    </fill>
  </fills>
  <borders count="3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/>
      <top style="thin"/>
      <bottom style="medium"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 style="medium"/>
      <right style="medium"/>
      <top style="thin"/>
      <bottom/>
      <diagonal/>
    </border>
    <border diagonalUp="false" diagonalDown="false">
      <left style="medium"/>
      <right style="medium"/>
      <top style="thin"/>
      <bottom style="dotted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dotted"/>
      <bottom style="dotted"/>
      <diagonal/>
    </border>
    <border diagonalUp="false" diagonalDown="false">
      <left style="medium"/>
      <right style="thin"/>
      <top style="thin"/>
      <bottom style="dotted"/>
      <diagonal/>
    </border>
    <border diagonalUp="false" diagonalDown="false">
      <left style="thin"/>
      <right style="medium"/>
      <top style="thin"/>
      <bottom style="dotted"/>
      <diagonal/>
    </border>
    <border diagonalUp="false" diagonalDown="false">
      <left style="medium"/>
      <right style="medium"/>
      <top style="dotted"/>
      <bottom style="dotted"/>
      <diagonal/>
    </border>
    <border diagonalUp="false" diagonalDown="false">
      <left style="medium"/>
      <right style="medium"/>
      <top/>
      <bottom style="dotted"/>
      <diagonal/>
    </border>
    <border diagonalUp="false" diagonalDown="false">
      <left style="medium"/>
      <right style="medium"/>
      <top style="dotted"/>
      <bottom/>
      <diagonal/>
    </border>
    <border diagonalUp="false" diagonalDown="false">
      <left style="medium"/>
      <right style="thin"/>
      <top style="dotted"/>
      <bottom/>
      <diagonal/>
    </border>
    <border diagonalUp="false" diagonalDown="false">
      <left style="medium"/>
      <right style="thin"/>
      <top/>
      <bottom style="dotted"/>
      <diagonal/>
    </border>
    <border diagonalUp="false" diagonalDown="false">
      <left style="medium"/>
      <right style="thin"/>
      <top style="dotted"/>
      <bottom style="dotted"/>
      <diagonal/>
    </border>
    <border diagonalUp="false" diagonalDown="false">
      <left style="medium"/>
      <right style="medium"/>
      <top/>
      <bottom/>
      <diagonal/>
    </border>
    <border diagonalUp="false" diagonalDown="false">
      <left/>
      <right style="medium"/>
      <top/>
      <bottom/>
      <diagonal/>
    </border>
    <border diagonalUp="false" diagonalDown="false">
      <left style="thin"/>
      <right style="medium"/>
      <top/>
      <bottom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medium"/>
      <top style="thin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left" vertical="bottom" textRotation="0" wrapText="tru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8" fillId="5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8" fillId="6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6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6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6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7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0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0" fillId="2" borderId="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2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8" fillId="6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3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9" fillId="2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9" fillId="6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5" fontId="11" fillId="2" borderId="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10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2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6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7" fontId="8" fillId="2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2" borderId="2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11" fillId="2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2" borderId="4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11" fillId="2" borderId="1" xfId="2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2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2" borderId="3" xfId="19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9" fillId="2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8" fillId="2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2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6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6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7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1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2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24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24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8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1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1" fillId="0" borderId="1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24" fillId="8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8" borderId="1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4" fillId="9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1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1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2" borderId="2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2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2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23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10" fillId="2" borderId="28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10" fillId="2" borderId="2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29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10" fillId="2" borderId="3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2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0" fillId="2" borderId="3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4" fillId="9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9" borderId="3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1" fontId="24" fillId="9" borderId="3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4" fillId="9" borderId="32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1" fontId="24" fillId="9" borderId="3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4" fillId="9" borderId="34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24" fillId="9" borderId="3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24" fillId="9" borderId="3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2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ADB9CA"/>
      <rgbColor rgb="FF993366"/>
      <rgbColor rgb="FFFFFFCC"/>
      <rgbColor rgb="FFCCFFFF"/>
      <rgbColor rgb="FF660066"/>
      <rgbColor rgb="FFFF8080"/>
      <rgbColor rgb="FF0066CC"/>
      <rgbColor rgb="FFD6DCE5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DC3E6"/>
      <rgbColor rgb="FFFF99CC"/>
      <rgbColor rgb="FFCC99FF"/>
      <rgbColor rgb="FFD9D9D9"/>
      <rgbColor rgb="FF3366FF"/>
      <rgbColor rgb="FF33CCCC"/>
      <rgbColor rgb="FF99CC00"/>
      <rgbColor rgb="FFFFCC00"/>
      <rgbColor rgb="FFFF9900"/>
      <rgbColor rgb="FFFF6600"/>
      <rgbColor rgb="FF666699"/>
      <rgbColor rgb="FF8497B0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externalLink" Target="externalLinks/externalLink1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5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536040</xdr:colOff>
      <xdr:row>56</xdr:row>
      <xdr:rowOff>771480</xdr:rowOff>
    </xdr:from>
    <xdr:to>
      <xdr:col>3</xdr:col>
      <xdr:colOff>2146320</xdr:colOff>
      <xdr:row>61</xdr:row>
      <xdr:rowOff>149040</xdr:rowOff>
    </xdr:to>
    <xdr:sp>
      <xdr:nvSpPr>
        <xdr:cNvPr id="0" name="CustomShape 1"/>
        <xdr:cNvSpPr/>
      </xdr:nvSpPr>
      <xdr:spPr>
        <a:xfrm flipH="1">
          <a:off x="536040" y="17779320"/>
          <a:ext cx="3683520" cy="1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Gabriela de Oliveira Freire Silva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Engenheira  Responsável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CREA: 5070252260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ART: </a:t>
          </a:r>
          <a:r>
            <a:rPr b="1" lang="pt-BR" sz="1100" spc="-1" strike="noStrike">
              <a:solidFill>
                <a:srgbClr val="000000"/>
              </a:solidFill>
              <a:latin typeface="Arial"/>
              <a:ea typeface="Arial"/>
            </a:rPr>
            <a:t>28027180200396376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18000</xdr:colOff>
      <xdr:row>64</xdr:row>
      <xdr:rowOff>144360</xdr:rowOff>
    </xdr:from>
    <xdr:to>
      <xdr:col>7</xdr:col>
      <xdr:colOff>1135080</xdr:colOff>
      <xdr:row>68</xdr:row>
      <xdr:rowOff>150120</xdr:rowOff>
    </xdr:to>
    <xdr:sp>
      <xdr:nvSpPr>
        <xdr:cNvPr id="1" name="CustomShape 1"/>
        <xdr:cNvSpPr/>
      </xdr:nvSpPr>
      <xdr:spPr>
        <a:xfrm flipH="1">
          <a:off x="5045760" y="19447560"/>
          <a:ext cx="3425400" cy="767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Cristiano Salmeirão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Prefeito Municipal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4</xdr:col>
      <xdr:colOff>117720</xdr:colOff>
      <xdr:row>56</xdr:row>
      <xdr:rowOff>762120</xdr:rowOff>
    </xdr:from>
    <xdr:to>
      <xdr:col>7</xdr:col>
      <xdr:colOff>965880</xdr:colOff>
      <xdr:row>61</xdr:row>
      <xdr:rowOff>139680</xdr:rowOff>
    </xdr:to>
    <xdr:sp>
      <xdr:nvSpPr>
        <xdr:cNvPr id="2" name="CustomShape 1"/>
        <xdr:cNvSpPr/>
      </xdr:nvSpPr>
      <xdr:spPr>
        <a:xfrm flipH="1">
          <a:off x="5145480" y="17769960"/>
          <a:ext cx="3156480" cy="1101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Alexandre José Sabino Lasina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2</xdr:col>
      <xdr:colOff>299520</xdr:colOff>
      <xdr:row>0</xdr:row>
      <xdr:rowOff>9360</xdr:rowOff>
    </xdr:from>
    <xdr:to>
      <xdr:col>7</xdr:col>
      <xdr:colOff>130320</xdr:colOff>
      <xdr:row>5</xdr:row>
      <xdr:rowOff>500760</xdr:rowOff>
    </xdr:to>
    <xdr:pic>
      <xdr:nvPicPr>
        <xdr:cNvPr id="3" name="Imagem 4" descr=""/>
        <xdr:cNvPicPr/>
      </xdr:nvPicPr>
      <xdr:blipFill>
        <a:blip r:embed="rId1"/>
        <a:stretch/>
      </xdr:blipFill>
      <xdr:spPr>
        <a:xfrm>
          <a:off x="1344600" y="9360"/>
          <a:ext cx="6121800" cy="14436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406440</xdr:colOff>
      <xdr:row>64</xdr:row>
      <xdr:rowOff>172080</xdr:rowOff>
    </xdr:from>
    <xdr:to>
      <xdr:col>3</xdr:col>
      <xdr:colOff>2285280</xdr:colOff>
      <xdr:row>68</xdr:row>
      <xdr:rowOff>177840</xdr:rowOff>
    </xdr:to>
    <xdr:sp>
      <xdr:nvSpPr>
        <xdr:cNvPr id="4" name="CustomShape 1"/>
        <xdr:cNvSpPr/>
      </xdr:nvSpPr>
      <xdr:spPr>
        <a:xfrm flipH="1">
          <a:off x="406440" y="19475280"/>
          <a:ext cx="3952080" cy="767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1" lang="pt-BR" sz="1200" spc="-1" strike="noStrike">
              <a:solidFill>
                <a:srgbClr val="000000"/>
              </a:solidFill>
              <a:latin typeface="Arial"/>
            </a:rPr>
            <a:t>_________________________________________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1" lang="pt-BR" sz="110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1</xdr:col>
      <xdr:colOff>194040</xdr:colOff>
      <xdr:row>28</xdr:row>
      <xdr:rowOff>66240</xdr:rowOff>
    </xdr:from>
    <xdr:to>
      <xdr:col>4</xdr:col>
      <xdr:colOff>699120</xdr:colOff>
      <xdr:row>32</xdr:row>
      <xdr:rowOff>187560</xdr:rowOff>
    </xdr:to>
    <xdr:sp>
      <xdr:nvSpPr>
        <xdr:cNvPr id="5" name="CustomShape 1"/>
        <xdr:cNvSpPr/>
      </xdr:nvSpPr>
      <xdr:spPr>
        <a:xfrm flipH="1">
          <a:off x="837720" y="5842800"/>
          <a:ext cx="4303800" cy="9118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Gabriela de Oliveira Freire Silva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Engenheira  Responsável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CREA: 5070252260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ART:</a:t>
          </a:r>
          <a:r>
            <a:rPr b="0" lang="pt-BR" sz="1100" spc="-1" strike="noStrike">
              <a:solidFill>
                <a:srgbClr val="000000"/>
              </a:solidFill>
              <a:latin typeface="Arial"/>
              <a:ea typeface="Arial"/>
            </a:rPr>
            <a:t>28027180200396376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196560</xdr:colOff>
      <xdr:row>35</xdr:row>
      <xdr:rowOff>44640</xdr:rowOff>
    </xdr:from>
    <xdr:to>
      <xdr:col>10</xdr:col>
      <xdr:colOff>197280</xdr:colOff>
      <xdr:row>39</xdr:row>
      <xdr:rowOff>79200</xdr:rowOff>
    </xdr:to>
    <xdr:sp>
      <xdr:nvSpPr>
        <xdr:cNvPr id="6" name="CustomShape 1"/>
        <xdr:cNvSpPr/>
      </xdr:nvSpPr>
      <xdr:spPr>
        <a:xfrm flipH="1">
          <a:off x="5747400" y="7202160"/>
          <a:ext cx="5142960" cy="79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Cristiano Salmeirão 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Prefeito Municipal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5</xdr:col>
      <xdr:colOff>533520</xdr:colOff>
      <xdr:row>28</xdr:row>
      <xdr:rowOff>34920</xdr:rowOff>
    </xdr:from>
    <xdr:to>
      <xdr:col>10</xdr:col>
      <xdr:colOff>48600</xdr:colOff>
      <xdr:row>33</xdr:row>
      <xdr:rowOff>118800</xdr:rowOff>
    </xdr:to>
    <xdr:sp>
      <xdr:nvSpPr>
        <xdr:cNvPr id="7" name="CustomShape 1"/>
        <xdr:cNvSpPr/>
      </xdr:nvSpPr>
      <xdr:spPr>
        <a:xfrm flipH="1">
          <a:off x="6084360" y="5811480"/>
          <a:ext cx="4657320" cy="107424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Alexandre J. S. Lasila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Secretário Adjunto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twoCell">
    <xdr:from>
      <xdr:col>0</xdr:col>
      <xdr:colOff>492840</xdr:colOff>
      <xdr:row>35</xdr:row>
      <xdr:rowOff>36000</xdr:rowOff>
    </xdr:from>
    <xdr:to>
      <xdr:col>4</xdr:col>
      <xdr:colOff>858240</xdr:colOff>
      <xdr:row>39</xdr:row>
      <xdr:rowOff>70560</xdr:rowOff>
    </xdr:to>
    <xdr:sp>
      <xdr:nvSpPr>
        <xdr:cNvPr id="8" name="CustomShape 1"/>
        <xdr:cNvSpPr/>
      </xdr:nvSpPr>
      <xdr:spPr>
        <a:xfrm flipH="1">
          <a:off x="492840" y="7193520"/>
          <a:ext cx="4807800" cy="796680"/>
        </a:xfrm>
        <a:prstGeom prst="rect">
          <a:avLst/>
        </a:prstGeom>
        <a:solidFill>
          <a:srgbClr val="ffffff"/>
        </a:solidFill>
        <a:ln w="9360">
          <a:noFill/>
        </a:ln>
      </xdr:spPr>
      <xdr:style>
        <a:lnRef idx="0"/>
        <a:fillRef idx="0"/>
        <a:effectRef idx="0"/>
        <a:fontRef idx="minor"/>
      </xdr:style>
      <xdr:txBody>
        <a:bodyPr lIns="90000" rIns="90000" tIns="45000" bIns="45000">
          <a:noAutofit/>
        </a:bodyPr>
        <a:p>
          <a:pPr algn="ctr">
            <a:lnSpc>
              <a:spcPct val="100000"/>
            </a:lnSpc>
          </a:pPr>
          <a:r>
            <a:rPr b="0" lang="pt-BR" sz="1200" spc="-1" strike="noStrike">
              <a:solidFill>
                <a:srgbClr val="000000"/>
              </a:solidFill>
              <a:latin typeface="Arial"/>
            </a:rPr>
            <a:t>______________________________________</a:t>
          </a: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endParaRPr b="0" lang="pt-BR" sz="12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Saulo Giampietro</a:t>
          </a:r>
          <a:endParaRPr b="0" lang="pt-BR" sz="1100" spc="-1" strike="noStrike">
            <a:latin typeface="Times New Roman"/>
          </a:endParaRPr>
        </a:p>
        <a:p>
          <a:pPr algn="ctr">
            <a:lnSpc>
              <a:spcPct val="100000"/>
            </a:lnSpc>
          </a:pPr>
          <a:r>
            <a:rPr b="0" lang="pt-BR" sz="1100" spc="-1" strike="noStrike">
              <a:solidFill>
                <a:srgbClr val="000000"/>
              </a:solidFill>
              <a:latin typeface="Arial"/>
            </a:rPr>
            <a:t>Secretário de Obras</a:t>
          </a:r>
          <a:endParaRPr b="0" lang="pt-BR" sz="1100" spc="-1" strike="noStrike">
            <a:latin typeface="Times New Roman"/>
          </a:endParaRPr>
        </a:p>
      </xdr:txBody>
    </xdr:sp>
    <xdr:clientData/>
  </xdr:twoCellAnchor>
  <xdr:twoCellAnchor editAs="oneCell">
    <xdr:from>
      <xdr:col>1</xdr:col>
      <xdr:colOff>1773720</xdr:colOff>
      <xdr:row>0</xdr:row>
      <xdr:rowOff>0</xdr:rowOff>
    </xdr:from>
    <xdr:to>
      <xdr:col>8</xdr:col>
      <xdr:colOff>86400</xdr:colOff>
      <xdr:row>6</xdr:row>
      <xdr:rowOff>121680</xdr:rowOff>
    </xdr:to>
    <xdr:pic>
      <xdr:nvPicPr>
        <xdr:cNvPr id="9" name="Imagem 4" descr=""/>
        <xdr:cNvPicPr/>
      </xdr:nvPicPr>
      <xdr:blipFill>
        <a:blip r:embed="rId1"/>
        <a:stretch/>
      </xdr:blipFill>
      <xdr:spPr>
        <a:xfrm>
          <a:off x="2417400" y="0"/>
          <a:ext cx="6121800" cy="1443600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Usu&#225;rio/Desktop/PREFEITURA/2019/OBRAS/RECAPE/AVENIDA%20ACHELINO%20MOIMAZ/CD%20LICITA&#199;&#195;O/OR&#199;AMENTO%20AV.%20ACHELINO%20-%20Copia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Orçamentária"/>
      <sheetName val="Cronograma de Desembolso"/>
      <sheetName val="Planilha1"/>
    </sheetNames>
    <sheetDataSet>
      <sheetData sheetId="0">
        <row r="16">
          <cell r="C16" t="str">
            <v>Placa de obra</v>
          </cell>
        </row>
      </sheetData>
      <sheetData sheetId="1"/>
      <sheetData sheetId="2"/>
    </sheetDataSet>
  </externalBook>
</externalLink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hyperlink" Target="mailto:sosp@birigui.sp.gov.br" TargetMode="External"/><Relationship Id="rId2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AF5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7" activeCellId="0" sqref="A1:J41"/>
    </sheetView>
  </sheetViews>
  <sheetFormatPr defaultRowHeight="15" zeroHeight="false" outlineLevelRow="0" outlineLevelCol="0"/>
  <cols>
    <col collapsed="false" customWidth="true" hidden="false" outlineLevel="0" max="1" min="1" style="1" width="8.4"/>
    <col collapsed="false" customWidth="true" hidden="false" outlineLevel="0" max="2" min="2" style="1" width="6.42"/>
    <col collapsed="false" customWidth="true" hidden="false" outlineLevel="0" max="3" min="3" style="1" width="14.57"/>
    <col collapsed="false" customWidth="true" hidden="false" outlineLevel="0" max="4" min="4" style="1" width="41.87"/>
    <col collapsed="false" customWidth="true" hidden="false" outlineLevel="0" max="5" min="5" style="2" width="10"/>
    <col collapsed="false" customWidth="true" hidden="false" outlineLevel="0" max="6" min="6" style="1" width="9.85"/>
    <col collapsed="false" customWidth="true" hidden="false" outlineLevel="0" max="7" min="7" style="1" width="12.86"/>
    <col collapsed="false" customWidth="true" hidden="false" outlineLevel="0" max="8" min="8" style="1" width="18.42"/>
    <col collapsed="false" customWidth="true" hidden="false" outlineLevel="0" max="12" min="9" style="3" width="8.71"/>
    <col collapsed="false" customWidth="true" hidden="false" outlineLevel="0" max="13" min="13" style="3" width="15.14"/>
    <col collapsed="false" customWidth="true" hidden="false" outlineLevel="0" max="32" min="14" style="3" width="8.71"/>
    <col collapsed="false" customWidth="true" hidden="false" outlineLevel="0" max="1025" min="33" style="1" width="8.71"/>
  </cols>
  <sheetData>
    <row r="1" customFormat="false" ht="15" hidden="false" customHeight="false" outlineLevel="0" collapsed="false">
      <c r="C1" s="4"/>
      <c r="D1" s="4"/>
      <c r="E1" s="4"/>
      <c r="F1" s="4"/>
      <c r="G1" s="4"/>
      <c r="H1" s="4"/>
    </row>
    <row r="2" customFormat="false" ht="15" hidden="false" customHeight="false" outlineLevel="0" collapsed="false">
      <c r="C2" s="5"/>
      <c r="D2" s="5"/>
      <c r="E2" s="5"/>
      <c r="F2" s="5"/>
      <c r="G2" s="5"/>
      <c r="H2" s="5"/>
    </row>
    <row r="3" customFormat="false" ht="15" hidden="false" customHeight="false" outlineLevel="0" collapsed="false">
      <c r="A3" s="6"/>
      <c r="B3" s="6"/>
      <c r="C3" s="5"/>
      <c r="D3" s="5"/>
      <c r="E3" s="5"/>
      <c r="F3" s="5"/>
      <c r="G3" s="5"/>
      <c r="H3" s="5"/>
    </row>
    <row r="4" customFormat="false" ht="15" hidden="false" customHeight="false" outlineLevel="0" collapsed="false">
      <c r="A4" s="6"/>
      <c r="B4" s="6"/>
      <c r="C4" s="7"/>
      <c r="D4" s="7"/>
      <c r="E4" s="7"/>
      <c r="F4" s="7"/>
      <c r="G4" s="7"/>
      <c r="H4" s="7"/>
    </row>
    <row r="5" customFormat="false" ht="15" hidden="false" customHeight="false" outlineLevel="0" collapsed="false">
      <c r="A5" s="6"/>
      <c r="B5" s="6"/>
      <c r="C5" s="6"/>
    </row>
    <row r="6" customFormat="false" ht="47.25" hidden="false" customHeight="true" outlineLevel="0" collapsed="false">
      <c r="A6" s="6"/>
      <c r="B6" s="6"/>
      <c r="C6" s="6"/>
    </row>
    <row r="7" customFormat="false" ht="15" hidden="false" customHeight="false" outlineLevel="0" collapsed="false">
      <c r="A7" s="8" t="s">
        <v>0</v>
      </c>
      <c r="B7" s="8"/>
      <c r="C7" s="8"/>
      <c r="D7" s="8"/>
      <c r="E7" s="8"/>
      <c r="F7" s="8"/>
      <c r="G7" s="8"/>
      <c r="H7" s="8"/>
    </row>
    <row r="8" customFormat="false" ht="18" hidden="false" customHeight="true" outlineLevel="0" collapsed="false">
      <c r="A8" s="6"/>
      <c r="B8" s="6"/>
      <c r="C8" s="6"/>
      <c r="D8" s="6"/>
      <c r="F8" s="6"/>
      <c r="G8" s="6"/>
      <c r="H8" s="6"/>
    </row>
    <row r="9" customFormat="false" ht="15.75" hidden="false" customHeight="true" outlineLevel="0" collapsed="false">
      <c r="A9" s="9" t="s">
        <v>1</v>
      </c>
      <c r="B9" s="9"/>
      <c r="C9" s="9"/>
      <c r="D9" s="9"/>
      <c r="E9" s="9"/>
      <c r="F9" s="9"/>
      <c r="G9" s="9"/>
      <c r="H9" s="9"/>
      <c r="I9" s="10"/>
    </row>
    <row r="10" customFormat="false" ht="15.75" hidden="false" customHeight="false" outlineLevel="0" collapsed="false">
      <c r="A10" s="11"/>
      <c r="B10" s="11"/>
      <c r="C10" s="11"/>
      <c r="D10" s="11"/>
      <c r="E10" s="12"/>
      <c r="F10" s="11"/>
      <c r="G10" s="11"/>
      <c r="H10" s="11"/>
      <c r="I10" s="10"/>
    </row>
    <row r="11" customFormat="false" ht="15.75" hidden="false" customHeight="false" outlineLevel="0" collapsed="false">
      <c r="A11" s="13" t="s">
        <v>2</v>
      </c>
      <c r="B11" s="13"/>
      <c r="C11" s="13"/>
      <c r="D11" s="13"/>
      <c r="E11" s="13"/>
      <c r="F11" s="13"/>
      <c r="G11" s="13"/>
      <c r="H11" s="13"/>
      <c r="I11" s="10"/>
    </row>
    <row r="12" customFormat="false" ht="30.75" hidden="false" customHeight="true" outlineLevel="0" collapsed="false">
      <c r="A12" s="14" t="s">
        <v>3</v>
      </c>
      <c r="B12" s="14"/>
      <c r="C12" s="14"/>
      <c r="D12" s="14"/>
      <c r="E12" s="14"/>
      <c r="F12" s="14"/>
      <c r="G12" s="14"/>
      <c r="H12" s="14"/>
      <c r="I12" s="10"/>
    </row>
    <row r="13" customFormat="false" ht="15.75" hidden="false" customHeight="false" outlineLevel="0" collapsed="false">
      <c r="A13" s="14"/>
      <c r="B13" s="14"/>
      <c r="C13" s="14"/>
      <c r="D13" s="14"/>
      <c r="E13" s="15"/>
      <c r="F13" s="14"/>
      <c r="G13" s="14"/>
      <c r="H13" s="14"/>
      <c r="I13" s="10"/>
    </row>
    <row r="14" s="20" customFormat="true" ht="27" hidden="false" customHeight="true" outlineLevel="0" collapsed="false">
      <c r="A14" s="16" t="s">
        <v>4</v>
      </c>
      <c r="B14" s="17" t="s">
        <v>5</v>
      </c>
      <c r="C14" s="17" t="s">
        <v>6</v>
      </c>
      <c r="D14" s="18" t="s">
        <v>7</v>
      </c>
      <c r="E14" s="17" t="s">
        <v>8</v>
      </c>
      <c r="F14" s="17" t="s">
        <v>9</v>
      </c>
      <c r="G14" s="17" t="s">
        <v>10</v>
      </c>
      <c r="H14" s="17" t="s">
        <v>11</v>
      </c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customFormat="false" ht="23.25" hidden="false" customHeight="true" outlineLevel="0" collapsed="false">
      <c r="A15" s="21" t="s">
        <v>12</v>
      </c>
      <c r="B15" s="21"/>
      <c r="C15" s="21"/>
      <c r="D15" s="21"/>
      <c r="E15" s="21"/>
      <c r="F15" s="21"/>
      <c r="G15" s="21"/>
      <c r="H15" s="21"/>
      <c r="I15" s="10"/>
    </row>
    <row r="16" s="26" customFormat="true" ht="21" hidden="false" customHeight="true" outlineLevel="0" collapsed="false">
      <c r="A16" s="22" t="s">
        <v>13</v>
      </c>
      <c r="B16" s="22"/>
      <c r="C16" s="23" t="s">
        <v>14</v>
      </c>
      <c r="D16" s="24"/>
      <c r="E16" s="24"/>
      <c r="F16" s="24"/>
      <c r="G16" s="24"/>
      <c r="H16" s="25"/>
      <c r="I16" s="10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customFormat="false" ht="18.75" hidden="false" customHeight="true" outlineLevel="0" collapsed="false">
      <c r="A17" s="27" t="s">
        <v>15</v>
      </c>
      <c r="B17" s="28" t="s">
        <v>16</v>
      </c>
      <c r="C17" s="29" t="s">
        <v>17</v>
      </c>
      <c r="D17" s="30" t="s">
        <v>18</v>
      </c>
      <c r="E17" s="31" t="n">
        <v>2.5</v>
      </c>
      <c r="F17" s="32" t="s">
        <v>19</v>
      </c>
      <c r="G17" s="33" t="n">
        <v>383.86</v>
      </c>
      <c r="H17" s="34" t="n">
        <f aca="false">ROUND(E17*G17,2)</f>
        <v>959.65</v>
      </c>
      <c r="I17" s="10"/>
    </row>
    <row r="18" customFormat="false" ht="21" hidden="false" customHeight="true" outlineLevel="0" collapsed="false">
      <c r="A18" s="35" t="s">
        <v>20</v>
      </c>
      <c r="B18" s="35"/>
      <c r="C18" s="35"/>
      <c r="D18" s="35"/>
      <c r="E18" s="35"/>
      <c r="F18" s="35"/>
      <c r="G18" s="35"/>
      <c r="H18" s="36" t="n">
        <f aca="false">ROUND(SUM(H17),2)</f>
        <v>959.65</v>
      </c>
      <c r="I18" s="10"/>
    </row>
    <row r="19" customFormat="false" ht="21" hidden="false" customHeight="true" outlineLevel="0" collapsed="false">
      <c r="A19" s="35"/>
      <c r="B19" s="37"/>
      <c r="C19" s="37"/>
      <c r="D19" s="37"/>
      <c r="E19" s="37"/>
      <c r="F19" s="37"/>
      <c r="G19" s="37"/>
      <c r="H19" s="38"/>
      <c r="I19" s="10"/>
    </row>
    <row r="20" s="3" customFormat="true" ht="21" hidden="false" customHeight="true" outlineLevel="0" collapsed="false">
      <c r="A20" s="22" t="s">
        <v>21</v>
      </c>
      <c r="B20" s="22"/>
      <c r="C20" s="39" t="s">
        <v>22</v>
      </c>
      <c r="D20" s="39"/>
      <c r="E20" s="24"/>
      <c r="F20" s="24"/>
      <c r="G20" s="24"/>
      <c r="H20" s="25"/>
      <c r="I20" s="10"/>
    </row>
    <row r="21" customFormat="false" ht="41.25" hidden="false" customHeight="true" outlineLevel="0" collapsed="false">
      <c r="A21" s="27" t="s">
        <v>23</v>
      </c>
      <c r="B21" s="28" t="s">
        <v>24</v>
      </c>
      <c r="C21" s="40" t="s">
        <v>25</v>
      </c>
      <c r="D21" s="41" t="s">
        <v>26</v>
      </c>
      <c r="E21" s="42" t="n">
        <v>455.49</v>
      </c>
      <c r="F21" s="32" t="s">
        <v>19</v>
      </c>
      <c r="G21" s="33" t="n">
        <v>16.06</v>
      </c>
      <c r="H21" s="34" t="n">
        <f aca="false">ROUND(E21*G21,2)</f>
        <v>7315.17</v>
      </c>
      <c r="I21" s="10"/>
    </row>
    <row r="22" customFormat="false" ht="41.25" hidden="false" customHeight="true" outlineLevel="0" collapsed="false">
      <c r="A22" s="27" t="s">
        <v>15</v>
      </c>
      <c r="B22" s="28" t="s">
        <v>27</v>
      </c>
      <c r="C22" s="40" t="s">
        <v>28</v>
      </c>
      <c r="D22" s="41" t="s">
        <v>29</v>
      </c>
      <c r="E22" s="42" t="n">
        <v>91.1</v>
      </c>
      <c r="F22" s="32" t="s">
        <v>30</v>
      </c>
      <c r="G22" s="33" t="n">
        <v>10.25</v>
      </c>
      <c r="H22" s="34" t="n">
        <f aca="false">ROUND(E22*G22,2)</f>
        <v>933.78</v>
      </c>
      <c r="I22" s="10"/>
    </row>
    <row r="23" customFormat="false" ht="43.5" hidden="false" customHeight="true" outlineLevel="0" collapsed="false">
      <c r="A23" s="27" t="s">
        <v>15</v>
      </c>
      <c r="B23" s="28" t="s">
        <v>31</v>
      </c>
      <c r="C23" s="40" t="s">
        <v>32</v>
      </c>
      <c r="D23" s="41" t="s">
        <v>33</v>
      </c>
      <c r="E23" s="42" t="n">
        <v>118.43</v>
      </c>
      <c r="F23" s="32" t="s">
        <v>30</v>
      </c>
      <c r="G23" s="33" t="n">
        <v>3.49</v>
      </c>
      <c r="H23" s="34" t="n">
        <f aca="false">ROUND(E23*G23,2)</f>
        <v>413.32</v>
      </c>
      <c r="I23" s="10"/>
    </row>
    <row r="24" customFormat="false" ht="43.5" hidden="false" customHeight="true" outlineLevel="0" collapsed="false">
      <c r="A24" s="27" t="s">
        <v>34</v>
      </c>
      <c r="B24" s="28" t="s">
        <v>35</v>
      </c>
      <c r="C24" s="40" t="s">
        <v>36</v>
      </c>
      <c r="D24" s="41" t="s">
        <v>37</v>
      </c>
      <c r="E24" s="42" t="n">
        <v>532.94</v>
      </c>
      <c r="F24" s="32" t="s">
        <v>38</v>
      </c>
      <c r="G24" s="33" t="n">
        <v>1.27</v>
      </c>
      <c r="H24" s="34" t="n">
        <f aca="false">ROUND(E24*G24,2)</f>
        <v>676.83</v>
      </c>
      <c r="I24" s="10"/>
    </row>
    <row r="25" customFormat="false" ht="43.5" hidden="false" customHeight="true" outlineLevel="0" collapsed="false">
      <c r="A25" s="27" t="s">
        <v>39</v>
      </c>
      <c r="B25" s="28" t="s">
        <v>40</v>
      </c>
      <c r="C25" s="40" t="s">
        <v>41</v>
      </c>
      <c r="D25" s="41" t="s">
        <v>42</v>
      </c>
      <c r="E25" s="42" t="n">
        <v>728.78</v>
      </c>
      <c r="F25" s="32" t="s">
        <v>43</v>
      </c>
      <c r="G25" s="33" t="n">
        <v>12.58</v>
      </c>
      <c r="H25" s="34" t="n">
        <f aca="false">ROUND(E25*G25,2)</f>
        <v>9168.05</v>
      </c>
      <c r="I25" s="10"/>
    </row>
    <row r="26" customFormat="false" ht="43.5" hidden="false" customHeight="true" outlineLevel="0" collapsed="false">
      <c r="A26" s="27" t="s">
        <v>15</v>
      </c>
      <c r="B26" s="28" t="s">
        <v>44</v>
      </c>
      <c r="C26" s="40" t="s">
        <v>45</v>
      </c>
      <c r="D26" s="41" t="s">
        <v>46</v>
      </c>
      <c r="E26" s="42" t="n">
        <v>13.12</v>
      </c>
      <c r="F26" s="32" t="s">
        <v>30</v>
      </c>
      <c r="G26" s="33" t="n">
        <v>217.72</v>
      </c>
      <c r="H26" s="34" t="n">
        <f aca="false">ROUND(E26*G26,2)</f>
        <v>2856.49</v>
      </c>
      <c r="I26" s="10"/>
      <c r="M26" s="43" t="n">
        <f aca="false">H30*(1+B47)</f>
        <v>63516.6333</v>
      </c>
    </row>
    <row r="27" customFormat="false" ht="46.25" hidden="false" customHeight="false" outlineLevel="0" collapsed="false">
      <c r="A27" s="27" t="s">
        <v>39</v>
      </c>
      <c r="B27" s="28" t="s">
        <v>47</v>
      </c>
      <c r="C27" s="40" t="s">
        <v>48</v>
      </c>
      <c r="D27" s="41" t="s">
        <v>49</v>
      </c>
      <c r="E27" s="42" t="n">
        <v>437.27</v>
      </c>
      <c r="F27" s="32" t="s">
        <v>19</v>
      </c>
      <c r="G27" s="33" t="n">
        <v>11.64</v>
      </c>
      <c r="H27" s="34" t="n">
        <f aca="false">ROUND(E27*G27,2)</f>
        <v>5089.82</v>
      </c>
      <c r="I27" s="10"/>
    </row>
    <row r="28" customFormat="false" ht="13.8" hidden="false" customHeight="false" outlineLevel="0" collapsed="false">
      <c r="A28" s="27" t="s">
        <v>23</v>
      </c>
      <c r="B28" s="28" t="s">
        <v>50</v>
      </c>
      <c r="C28" s="40" t="s">
        <v>51</v>
      </c>
      <c r="D28" s="41" t="s">
        <v>52</v>
      </c>
      <c r="E28" s="42" t="n">
        <v>74.34</v>
      </c>
      <c r="F28" s="32" t="s">
        <v>30</v>
      </c>
      <c r="G28" s="33" t="n">
        <v>278.48</v>
      </c>
      <c r="H28" s="34" t="n">
        <f aca="false">ROUND(E28*G28,2)</f>
        <v>20702.2</v>
      </c>
      <c r="I28" s="10"/>
    </row>
    <row r="29" customFormat="false" ht="23.85" hidden="false" customHeight="false" outlineLevel="0" collapsed="false">
      <c r="A29" s="27" t="s">
        <v>23</v>
      </c>
      <c r="B29" s="28" t="s">
        <v>53</v>
      </c>
      <c r="C29" s="40" t="s">
        <v>54</v>
      </c>
      <c r="D29" s="41" t="s">
        <v>55</v>
      </c>
      <c r="E29" s="42" t="n">
        <v>74.34</v>
      </c>
      <c r="F29" s="32" t="s">
        <v>30</v>
      </c>
      <c r="G29" s="33" t="n">
        <v>65.78</v>
      </c>
      <c r="H29" s="34" t="n">
        <f aca="false">ROUND(E29*G29,2)</f>
        <v>4890.09</v>
      </c>
      <c r="I29" s="10"/>
    </row>
    <row r="30" customFormat="false" ht="21" hidden="false" customHeight="true" outlineLevel="0" collapsed="false">
      <c r="A30" s="44" t="s">
        <v>56</v>
      </c>
      <c r="B30" s="44"/>
      <c r="C30" s="44"/>
      <c r="D30" s="44"/>
      <c r="E30" s="44"/>
      <c r="F30" s="44"/>
      <c r="G30" s="44"/>
      <c r="H30" s="36" t="n">
        <f aca="false">ROUND(SUM(H21:H29),2)</f>
        <v>52045.75</v>
      </c>
      <c r="I30" s="45"/>
    </row>
    <row r="31" customFormat="false" ht="21" hidden="false" customHeight="true" outlineLevel="0" collapsed="false">
      <c r="A31" s="35"/>
      <c r="B31" s="37"/>
      <c r="C31" s="37"/>
      <c r="D31" s="37"/>
      <c r="E31" s="37"/>
      <c r="F31" s="37"/>
      <c r="G31" s="37"/>
      <c r="H31" s="46"/>
      <c r="I31" s="45"/>
    </row>
    <row r="32" customFormat="false" ht="21" hidden="false" customHeight="true" outlineLevel="0" collapsed="false">
      <c r="A32" s="22" t="s">
        <v>57</v>
      </c>
      <c r="B32" s="22"/>
      <c r="C32" s="39" t="s">
        <v>58</v>
      </c>
      <c r="D32" s="39"/>
      <c r="E32" s="24"/>
      <c r="F32" s="24"/>
      <c r="G32" s="24"/>
      <c r="H32" s="25"/>
      <c r="I32" s="45"/>
    </row>
    <row r="33" customFormat="false" ht="21" hidden="false" customHeight="true" outlineLevel="0" collapsed="false">
      <c r="A33" s="27" t="s">
        <v>23</v>
      </c>
      <c r="B33" s="28" t="s">
        <v>59</v>
      </c>
      <c r="C33" s="40" t="s">
        <v>60</v>
      </c>
      <c r="D33" s="41" t="s">
        <v>61</v>
      </c>
      <c r="E33" s="42" t="n">
        <v>55117.04</v>
      </c>
      <c r="F33" s="32" t="s">
        <v>19</v>
      </c>
      <c r="G33" s="33" t="n">
        <v>0.63</v>
      </c>
      <c r="H33" s="34" t="n">
        <f aca="false">ROUND(E33*G33,2)</f>
        <v>34723.74</v>
      </c>
      <c r="I33" s="45"/>
    </row>
    <row r="34" customFormat="false" ht="21" hidden="false" customHeight="true" outlineLevel="0" collapsed="false">
      <c r="A34" s="27" t="s">
        <v>23</v>
      </c>
      <c r="B34" s="28" t="s">
        <v>62</v>
      </c>
      <c r="C34" s="40" t="s">
        <v>63</v>
      </c>
      <c r="D34" s="41" t="s">
        <v>64</v>
      </c>
      <c r="E34" s="42" t="n">
        <f aca="false">E33</f>
        <v>55117.04</v>
      </c>
      <c r="F34" s="32" t="s">
        <v>19</v>
      </c>
      <c r="G34" s="33" t="n">
        <v>4.58</v>
      </c>
      <c r="H34" s="34" t="n">
        <f aca="false">ROUND(E34*G34,2)</f>
        <v>252436.04</v>
      </c>
      <c r="I34" s="45"/>
    </row>
    <row r="35" customFormat="false" ht="21" hidden="false" customHeight="true" outlineLevel="0" collapsed="false">
      <c r="A35" s="27" t="s">
        <v>23</v>
      </c>
      <c r="B35" s="28" t="s">
        <v>65</v>
      </c>
      <c r="C35" s="47" t="s">
        <v>66</v>
      </c>
      <c r="D35" s="48" t="s">
        <v>67</v>
      </c>
      <c r="E35" s="42" t="n">
        <v>156.49</v>
      </c>
      <c r="F35" s="32" t="s">
        <v>30</v>
      </c>
      <c r="G35" s="33" t="n">
        <v>742.56</v>
      </c>
      <c r="H35" s="34" t="n">
        <f aca="false">ROUND(E35*G35,2)</f>
        <v>116203.21</v>
      </c>
      <c r="I35" s="45"/>
    </row>
    <row r="36" customFormat="false" ht="24.75" hidden="false" customHeight="true" outlineLevel="0" collapsed="false">
      <c r="A36" s="27" t="s">
        <v>23</v>
      </c>
      <c r="B36" s="49" t="s">
        <v>68</v>
      </c>
      <c r="C36" s="40" t="s">
        <v>69</v>
      </c>
      <c r="D36" s="41" t="s">
        <v>70</v>
      </c>
      <c r="E36" s="42" t="n">
        <v>1643.01</v>
      </c>
      <c r="F36" s="32" t="s">
        <v>30</v>
      </c>
      <c r="G36" s="33" t="n">
        <v>916.62</v>
      </c>
      <c r="H36" s="34" t="n">
        <f aca="false">ROUND(E36*G36,2)</f>
        <v>1506015.83</v>
      </c>
      <c r="I36" s="45"/>
    </row>
    <row r="37" customFormat="false" ht="21" hidden="false" customHeight="true" outlineLevel="0" collapsed="false">
      <c r="A37" s="35" t="s">
        <v>56</v>
      </c>
      <c r="B37" s="35"/>
      <c r="C37" s="35"/>
      <c r="D37" s="35"/>
      <c r="E37" s="35"/>
      <c r="F37" s="35"/>
      <c r="G37" s="35"/>
      <c r="H37" s="36" t="n">
        <f aca="false">ROUND(SUM(H33:H36),2)</f>
        <v>1909378.82</v>
      </c>
      <c r="I37" s="45"/>
    </row>
    <row r="38" customFormat="false" ht="21" hidden="false" customHeight="true" outlineLevel="0" collapsed="false">
      <c r="A38" s="35"/>
      <c r="B38" s="37"/>
      <c r="C38" s="37"/>
      <c r="D38" s="37"/>
      <c r="E38" s="37"/>
      <c r="F38" s="37"/>
      <c r="G38" s="37"/>
      <c r="H38" s="46"/>
      <c r="I38" s="45"/>
    </row>
    <row r="39" s="26" customFormat="true" ht="21" hidden="false" customHeight="true" outlineLevel="0" collapsed="false">
      <c r="A39" s="22" t="s">
        <v>71</v>
      </c>
      <c r="B39" s="22"/>
      <c r="C39" s="39" t="s">
        <v>72</v>
      </c>
      <c r="D39" s="39"/>
      <c r="E39" s="24"/>
      <c r="F39" s="24"/>
      <c r="G39" s="24"/>
      <c r="H39" s="25"/>
      <c r="I39" s="10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customFormat="false" ht="18.75" hidden="false" customHeight="true" outlineLevel="0" collapsed="false">
      <c r="A40" s="27" t="s">
        <v>73</v>
      </c>
      <c r="B40" s="27"/>
      <c r="C40" s="50" t="s">
        <v>74</v>
      </c>
      <c r="D40" s="50"/>
      <c r="E40" s="51"/>
      <c r="F40" s="51"/>
      <c r="G40" s="51"/>
      <c r="H40" s="52"/>
      <c r="I40" s="10"/>
    </row>
    <row r="41" customFormat="false" ht="31.5" hidden="false" customHeight="true" outlineLevel="0" collapsed="false">
      <c r="A41" s="27" t="s">
        <v>15</v>
      </c>
      <c r="B41" s="28" t="s">
        <v>75</v>
      </c>
      <c r="C41" s="40" t="s">
        <v>76</v>
      </c>
      <c r="D41" s="41" t="s">
        <v>77</v>
      </c>
      <c r="E41" s="42" t="n">
        <v>84</v>
      </c>
      <c r="F41" s="32" t="s">
        <v>78</v>
      </c>
      <c r="G41" s="33" t="n">
        <v>107.44</v>
      </c>
      <c r="H41" s="34" t="n">
        <f aca="false">ROUND(E41*G41,2)</f>
        <v>9024.96</v>
      </c>
      <c r="I41" s="10"/>
    </row>
    <row r="42" customFormat="false" ht="43.5" hidden="false" customHeight="true" outlineLevel="0" collapsed="false">
      <c r="A42" s="27" t="s">
        <v>15</v>
      </c>
      <c r="B42" s="28" t="s">
        <v>79</v>
      </c>
      <c r="C42" s="40" t="s">
        <v>80</v>
      </c>
      <c r="D42" s="41" t="s">
        <v>81</v>
      </c>
      <c r="E42" s="42" t="n">
        <v>126</v>
      </c>
      <c r="F42" s="32" t="s">
        <v>43</v>
      </c>
      <c r="G42" s="33" t="n">
        <v>56.81</v>
      </c>
      <c r="H42" s="34" t="n">
        <f aca="false">ROUND(E42*G42,2)</f>
        <v>7158.06</v>
      </c>
      <c r="I42" s="10"/>
    </row>
    <row r="43" s="3" customFormat="true" ht="35.05" hidden="false" customHeight="false" outlineLevel="0" collapsed="false">
      <c r="A43" s="27" t="s">
        <v>15</v>
      </c>
      <c r="B43" s="28" t="s">
        <v>82</v>
      </c>
      <c r="C43" s="40" t="s">
        <v>83</v>
      </c>
      <c r="D43" s="41" t="s">
        <v>84</v>
      </c>
      <c r="E43" s="42" t="n">
        <v>42</v>
      </c>
      <c r="F43" s="32" t="s">
        <v>43</v>
      </c>
      <c r="G43" s="33" t="n">
        <v>53.06</v>
      </c>
      <c r="H43" s="34" t="n">
        <f aca="false">ROUND(E43*G43,2)</f>
        <v>2228.52</v>
      </c>
      <c r="I43" s="10"/>
    </row>
    <row r="44" s="3" customFormat="true" ht="18" hidden="false" customHeight="true" outlineLevel="0" collapsed="false">
      <c r="A44" s="27" t="s">
        <v>85</v>
      </c>
      <c r="B44" s="27"/>
      <c r="C44" s="53" t="s">
        <v>86</v>
      </c>
      <c r="D44" s="53"/>
      <c r="E44" s="53"/>
      <c r="F44" s="53"/>
      <c r="G44" s="53"/>
      <c r="H44" s="53"/>
      <c r="I44" s="10"/>
    </row>
    <row r="45" s="3" customFormat="true" ht="38.25" hidden="false" customHeight="false" outlineLevel="0" collapsed="false">
      <c r="A45" s="27" t="s">
        <v>15</v>
      </c>
      <c r="B45" s="28" t="s">
        <v>87</v>
      </c>
      <c r="C45" s="47" t="n">
        <v>72947</v>
      </c>
      <c r="D45" s="41" t="s">
        <v>88</v>
      </c>
      <c r="E45" s="42" t="n">
        <v>431.46</v>
      </c>
      <c r="F45" s="32" t="s">
        <v>19</v>
      </c>
      <c r="G45" s="33" t="n">
        <v>14.44</v>
      </c>
      <c r="H45" s="34" t="n">
        <f aca="false">ROUND(E45*G45,2)</f>
        <v>6230.28</v>
      </c>
      <c r="I45" s="10"/>
    </row>
    <row r="46" s="26" customFormat="true" ht="21" hidden="false" customHeight="true" outlineLevel="0" collapsed="false">
      <c r="A46" s="35" t="s">
        <v>56</v>
      </c>
      <c r="B46" s="35"/>
      <c r="C46" s="35"/>
      <c r="D46" s="35"/>
      <c r="E46" s="35"/>
      <c r="F46" s="35"/>
      <c r="G46" s="35"/>
      <c r="H46" s="36" t="n">
        <f aca="false">ROUND(SUM(H41:H43),2)+H45</f>
        <v>24641.82</v>
      </c>
      <c r="I46" s="4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customFormat="false" ht="15" hidden="false" customHeight="false" outlineLevel="0" collapsed="false">
      <c r="A47" s="54" t="s">
        <v>89</v>
      </c>
      <c r="B47" s="55" t="n">
        <v>0.2204</v>
      </c>
      <c r="C47" s="55"/>
      <c r="D47" s="54"/>
      <c r="E47" s="56"/>
      <c r="F47" s="54"/>
      <c r="G47" s="54"/>
      <c r="H47" s="57"/>
      <c r="I47" s="10"/>
    </row>
    <row r="48" customFormat="false" ht="15" hidden="false" customHeight="false" outlineLevel="0" collapsed="false">
      <c r="A48" s="58"/>
      <c r="B48" s="54"/>
      <c r="C48" s="54"/>
      <c r="D48" s="54"/>
      <c r="E48" s="54"/>
      <c r="F48" s="54"/>
      <c r="G48" s="54"/>
      <c r="H48" s="57"/>
      <c r="I48" s="10"/>
    </row>
    <row r="49" customFormat="false" ht="21" hidden="false" customHeight="true" outlineLevel="0" collapsed="false">
      <c r="A49" s="44" t="s">
        <v>90</v>
      </c>
      <c r="B49" s="44"/>
      <c r="C49" s="44"/>
      <c r="D49" s="44"/>
      <c r="E49" s="44"/>
      <c r="F49" s="44"/>
      <c r="G49" s="44"/>
      <c r="H49" s="59" t="n">
        <f aca="false">SUM(H18+H30+H37+H46)</f>
        <v>1987026.04</v>
      </c>
    </row>
    <row r="50" customFormat="false" ht="21" hidden="false" customHeight="true" outlineLevel="0" collapsed="false">
      <c r="A50" s="44" t="s">
        <v>91</v>
      </c>
      <c r="B50" s="44"/>
      <c r="C50" s="44"/>
      <c r="D50" s="44"/>
      <c r="E50" s="44"/>
      <c r="F50" s="44"/>
      <c r="G50" s="44"/>
      <c r="H50" s="60" t="n">
        <f aca="false">(H49*B47)+H49</f>
        <v>2424966.579216</v>
      </c>
      <c r="I50" s="61"/>
    </row>
    <row r="51" customFormat="false" ht="29.25" hidden="false" customHeight="true" outlineLevel="0" collapsed="false">
      <c r="A51" s="62" t="s">
        <v>92</v>
      </c>
      <c r="B51" s="62"/>
      <c r="C51" s="62"/>
      <c r="D51" s="62"/>
      <c r="E51" s="62"/>
      <c r="F51" s="62"/>
      <c r="G51" s="62"/>
      <c r="H51" s="62"/>
    </row>
    <row r="52" customFormat="false" ht="15.75" hidden="false" customHeight="false" outlineLevel="0" collapsed="false">
      <c r="A52" s="63"/>
      <c r="B52" s="64"/>
      <c r="C52" s="65"/>
      <c r="D52" s="65"/>
      <c r="E52" s="66"/>
      <c r="F52" s="67"/>
      <c r="G52" s="67"/>
      <c r="H52" s="67"/>
    </row>
    <row r="53" customFormat="false" ht="15" hidden="false" customHeight="false" outlineLevel="0" collapsed="false">
      <c r="A53" s="68" t="s">
        <v>93</v>
      </c>
      <c r="B53" s="65"/>
      <c r="C53" s="68"/>
      <c r="D53" s="68"/>
      <c r="E53" s="68"/>
      <c r="F53" s="68"/>
      <c r="G53" s="68"/>
      <c r="H53" s="68"/>
    </row>
    <row r="54" customFormat="false" ht="15" hidden="false" customHeight="false" outlineLevel="0" collapsed="false">
      <c r="A54" s="68" t="s">
        <v>94</v>
      </c>
      <c r="B54" s="65"/>
      <c r="C54" s="68"/>
      <c r="D54" s="68"/>
      <c r="E54" s="68"/>
      <c r="F54" s="68"/>
      <c r="G54" s="68"/>
      <c r="H54" s="68"/>
    </row>
    <row r="55" customFormat="false" ht="15" hidden="false" customHeight="false" outlineLevel="0" collapsed="false">
      <c r="A55" s="68" t="s">
        <v>95</v>
      </c>
      <c r="B55" s="68"/>
      <c r="C55" s="68"/>
      <c r="D55" s="68"/>
      <c r="E55" s="68"/>
      <c r="F55" s="68"/>
      <c r="G55" s="68"/>
      <c r="H55" s="68"/>
    </row>
    <row r="56" customFormat="false" ht="15" hidden="false" customHeight="false" outlineLevel="0" collapsed="false">
      <c r="A56" s="69"/>
      <c r="B56" s="68"/>
      <c r="C56" s="69"/>
      <c r="D56" s="69"/>
      <c r="E56" s="70"/>
      <c r="F56" s="71" t="s">
        <v>96</v>
      </c>
      <c r="G56" s="71"/>
      <c r="H56" s="71"/>
    </row>
    <row r="57" customFormat="false" ht="75.75" hidden="false" customHeight="true" outlineLevel="0" collapsed="false"/>
  </sheetData>
  <mergeCells count="29">
    <mergeCell ref="C1:H1"/>
    <mergeCell ref="C2:H2"/>
    <mergeCell ref="C3:H3"/>
    <mergeCell ref="C4:H4"/>
    <mergeCell ref="A7:H7"/>
    <mergeCell ref="A9:H9"/>
    <mergeCell ref="A11:H11"/>
    <mergeCell ref="A12:H12"/>
    <mergeCell ref="A15:H15"/>
    <mergeCell ref="A16:B16"/>
    <mergeCell ref="A18:G18"/>
    <mergeCell ref="A20:B20"/>
    <mergeCell ref="C20:D20"/>
    <mergeCell ref="A30:G30"/>
    <mergeCell ref="A32:B32"/>
    <mergeCell ref="C32:D32"/>
    <mergeCell ref="A37:G37"/>
    <mergeCell ref="A39:B39"/>
    <mergeCell ref="C39:D39"/>
    <mergeCell ref="A40:B40"/>
    <mergeCell ref="C40:D40"/>
    <mergeCell ref="A44:B44"/>
    <mergeCell ref="C44:H44"/>
    <mergeCell ref="A46:G46"/>
    <mergeCell ref="B47:C47"/>
    <mergeCell ref="A49:G49"/>
    <mergeCell ref="A50:G50"/>
    <mergeCell ref="A51:H51"/>
    <mergeCell ref="F56:H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M36"/>
  <sheetViews>
    <sheetView showFormulas="false" showGridLines="true" showRowColHeaders="true" showZeros="true" rightToLeft="false" tabSelected="true" showOutlineSymbols="true" defaultGridColor="true" view="normal" topLeftCell="A33" colorId="64" zoomScale="100" zoomScaleNormal="100" zoomScalePageLayoutView="100" workbookViewId="0">
      <selection pane="topLeft" activeCell="A1" activeCellId="0" sqref="A1:J41"/>
    </sheetView>
  </sheetViews>
  <sheetFormatPr defaultRowHeight="15" zeroHeight="false" outlineLevelRow="0" outlineLevelCol="0"/>
  <cols>
    <col collapsed="false" customWidth="true" hidden="false" outlineLevel="0" max="1" min="1" style="0" width="9.13"/>
    <col collapsed="false" customWidth="true" hidden="false" outlineLevel="0" max="2" min="2" style="0" width="28.42"/>
    <col collapsed="false" customWidth="true" hidden="false" outlineLevel="0" max="3" min="3" style="0" width="16.29"/>
    <col collapsed="false" customWidth="true" hidden="false" outlineLevel="0" max="4" min="4" style="0" width="9.13"/>
    <col collapsed="false" customWidth="true" hidden="false" outlineLevel="0" max="5" min="5" style="0" width="15.71"/>
    <col collapsed="false" customWidth="true" hidden="false" outlineLevel="0" max="6" min="6" style="0" width="12.71"/>
    <col collapsed="false" customWidth="true" hidden="false" outlineLevel="0" max="7" min="7" style="0" width="15.71"/>
    <col collapsed="false" customWidth="true" hidden="false" outlineLevel="0" max="8" min="8" style="0" width="12.71"/>
    <col collapsed="false" customWidth="true" hidden="false" outlineLevel="0" max="10" min="9" style="0" width="15.88"/>
    <col collapsed="false" customWidth="true" hidden="false" outlineLevel="0" max="1025" min="11" style="0" width="9.13"/>
  </cols>
  <sheetData>
    <row r="1" customFormat="false" ht="17.35" hidden="false" customHeight="false" outlineLevel="0" collapsed="false">
      <c r="A1" s="72"/>
      <c r="B1" s="72"/>
      <c r="C1" s="72"/>
      <c r="D1" s="72"/>
      <c r="E1" s="72"/>
      <c r="F1" s="72"/>
      <c r="G1" s="72"/>
      <c r="H1" s="72"/>
      <c r="I1" s="72"/>
      <c r="J1" s="72"/>
    </row>
    <row r="2" customFormat="false" ht="17.35" hidden="false" customHeight="false" outlineLevel="0" collapsed="false">
      <c r="A2" s="72"/>
      <c r="B2" s="72"/>
      <c r="C2" s="72"/>
      <c r="D2" s="72"/>
      <c r="E2" s="72"/>
      <c r="F2" s="72"/>
      <c r="G2" s="72"/>
      <c r="H2" s="72"/>
      <c r="I2" s="72"/>
      <c r="J2" s="72"/>
    </row>
    <row r="3" customFormat="false" ht="17.35" hidden="false" customHeight="false" outlineLevel="0" collapsed="false">
      <c r="A3" s="72"/>
      <c r="B3" s="72"/>
      <c r="C3" s="72"/>
      <c r="D3" s="72"/>
      <c r="E3" s="72"/>
      <c r="F3" s="72"/>
      <c r="G3" s="72"/>
      <c r="H3" s="72"/>
      <c r="I3" s="72"/>
      <c r="J3" s="72"/>
    </row>
    <row r="4" customFormat="false" ht="17.35" hidden="false" customHeight="false" outlineLevel="0" collapsed="false">
      <c r="A4" s="72"/>
      <c r="B4" s="72"/>
      <c r="C4" s="72"/>
      <c r="D4" s="72"/>
      <c r="E4" s="72"/>
      <c r="F4" s="72"/>
      <c r="G4" s="72"/>
      <c r="H4" s="72"/>
      <c r="I4" s="72"/>
      <c r="J4" s="72"/>
    </row>
    <row r="5" customFormat="false" ht="17.35" hidden="false" customHeight="false" outlineLevel="0" collapsed="false">
      <c r="A5" s="72"/>
      <c r="B5" s="72"/>
      <c r="C5" s="72"/>
      <c r="D5" s="72"/>
      <c r="E5" s="72"/>
      <c r="F5" s="72"/>
      <c r="G5" s="72"/>
      <c r="H5" s="72"/>
      <c r="I5" s="72"/>
      <c r="J5" s="72"/>
    </row>
    <row r="6" customFormat="false" ht="17.35" hidden="false" customHeight="false" outlineLevel="0" collapsed="false">
      <c r="A6" s="72"/>
      <c r="B6" s="72"/>
      <c r="C6" s="72"/>
      <c r="D6" s="72"/>
      <c r="E6" s="72"/>
      <c r="F6" s="72"/>
      <c r="G6" s="72"/>
      <c r="H6" s="72"/>
      <c r="I6" s="72"/>
      <c r="J6" s="72"/>
    </row>
    <row r="7" customFormat="false" ht="17.35" hidden="false" customHeight="false" outlineLevel="0" collapsed="false">
      <c r="A7" s="72"/>
      <c r="B7" s="72"/>
      <c r="C7" s="72"/>
      <c r="D7" s="72"/>
      <c r="E7" s="72"/>
      <c r="F7" s="72"/>
      <c r="G7" s="72"/>
      <c r="H7" s="72"/>
      <c r="I7" s="72"/>
      <c r="J7" s="72"/>
    </row>
    <row r="8" customFormat="false" ht="13.8" hidden="false" customHeight="false" outlineLevel="0" collapsed="false">
      <c r="A8" s="73" t="s">
        <v>0</v>
      </c>
      <c r="B8" s="73"/>
      <c r="C8" s="73"/>
      <c r="D8" s="73"/>
      <c r="E8" s="73"/>
      <c r="F8" s="73"/>
      <c r="G8" s="73"/>
      <c r="H8" s="73"/>
      <c r="I8" s="73"/>
      <c r="J8" s="73"/>
    </row>
    <row r="9" customFormat="false" ht="17.35" hidden="false" customHeight="false" outlineLevel="0" collapsed="false">
      <c r="A9" s="72"/>
      <c r="B9" s="72"/>
      <c r="C9" s="72"/>
      <c r="D9" s="72"/>
      <c r="E9" s="72"/>
      <c r="F9" s="72"/>
      <c r="G9" s="72"/>
      <c r="H9" s="72"/>
      <c r="I9" s="72"/>
      <c r="J9" s="72"/>
    </row>
    <row r="10" customFormat="false" ht="18" hidden="false" customHeight="false" outlineLevel="0" collapsed="false">
      <c r="A10" s="74" t="s">
        <v>97</v>
      </c>
      <c r="B10" s="74"/>
      <c r="C10" s="74"/>
      <c r="D10" s="74"/>
      <c r="E10" s="74"/>
      <c r="F10" s="74"/>
      <c r="G10" s="74"/>
      <c r="H10" s="74"/>
      <c r="I10" s="74"/>
      <c r="J10" s="74"/>
    </row>
    <row r="11" customFormat="false" ht="15" hidden="false" customHeight="false" outlineLevel="0" collapsed="false">
      <c r="A11" s="75"/>
      <c r="B11" s="75"/>
      <c r="C11" s="76"/>
      <c r="D11" s="75"/>
      <c r="E11" s="75"/>
      <c r="F11" s="75"/>
      <c r="G11" s="75"/>
      <c r="H11" s="75"/>
      <c r="I11" s="75"/>
      <c r="J11" s="75"/>
    </row>
    <row r="12" customFormat="false" ht="15" hidden="false" customHeight="false" outlineLevel="0" collapsed="false">
      <c r="A12" s="77" t="s">
        <v>98</v>
      </c>
      <c r="B12" s="78"/>
      <c r="C12" s="79"/>
      <c r="D12" s="78"/>
      <c r="E12" s="78"/>
      <c r="F12" s="80"/>
      <c r="G12" s="80"/>
      <c r="H12" s="80"/>
      <c r="I12" s="80"/>
      <c r="J12" s="81"/>
    </row>
    <row r="13" customFormat="false" ht="15" hidden="false" customHeight="false" outlineLevel="0" collapsed="false">
      <c r="A13" s="82" t="s">
        <v>99</v>
      </c>
      <c r="B13" s="83"/>
      <c r="C13" s="84"/>
      <c r="D13" s="83"/>
      <c r="E13" s="83"/>
      <c r="F13" s="85"/>
      <c r="G13" s="85"/>
      <c r="H13" s="85"/>
      <c r="I13" s="85"/>
      <c r="J13" s="86"/>
    </row>
    <row r="14" customFormat="false" ht="27.75" hidden="false" customHeight="true" outlineLevel="0" collapsed="false">
      <c r="A14" s="87" t="s">
        <v>100</v>
      </c>
      <c r="B14" s="87"/>
      <c r="C14" s="87"/>
      <c r="D14" s="87"/>
      <c r="E14" s="87"/>
      <c r="F14" s="87"/>
      <c r="G14" s="87"/>
      <c r="H14" s="87"/>
      <c r="I14" s="87"/>
      <c r="J14" s="87"/>
    </row>
    <row r="15" customFormat="false" ht="15.75" hidden="false" customHeight="false" outlineLevel="0" collapsed="false">
      <c r="A15" s="75"/>
      <c r="B15" s="88"/>
      <c r="C15" s="76"/>
      <c r="D15" s="75"/>
      <c r="E15" s="75"/>
      <c r="F15" s="75"/>
      <c r="G15" s="75"/>
      <c r="H15" s="75"/>
      <c r="I15" s="75"/>
      <c r="J15" s="75"/>
    </row>
    <row r="16" customFormat="false" ht="15" hidden="false" customHeight="false" outlineLevel="0" collapsed="false">
      <c r="A16" s="89" t="s">
        <v>5</v>
      </c>
      <c r="B16" s="90" t="s">
        <v>101</v>
      </c>
      <c r="C16" s="91" t="s">
        <v>102</v>
      </c>
      <c r="D16" s="89" t="s">
        <v>103</v>
      </c>
      <c r="E16" s="92" t="s">
        <v>104</v>
      </c>
      <c r="F16" s="92"/>
      <c r="G16" s="92" t="s">
        <v>105</v>
      </c>
      <c r="H16" s="92"/>
      <c r="I16" s="92" t="s">
        <v>106</v>
      </c>
      <c r="J16" s="92"/>
    </row>
    <row r="17" customFormat="false" ht="15" hidden="false" customHeight="false" outlineLevel="0" collapsed="false">
      <c r="A17" s="89"/>
      <c r="B17" s="89"/>
      <c r="C17" s="91"/>
      <c r="D17" s="89"/>
      <c r="E17" s="93" t="s">
        <v>107</v>
      </c>
      <c r="F17" s="94" t="s">
        <v>103</v>
      </c>
      <c r="G17" s="93" t="s">
        <v>107</v>
      </c>
      <c r="H17" s="94" t="s">
        <v>103</v>
      </c>
      <c r="I17" s="93" t="s">
        <v>107</v>
      </c>
      <c r="J17" s="94" t="s">
        <v>103</v>
      </c>
    </row>
    <row r="18" customFormat="false" ht="15" hidden="false" customHeight="false" outlineLevel="0" collapsed="false">
      <c r="A18" s="95" t="s">
        <v>13</v>
      </c>
      <c r="B18" s="96" t="str">
        <f aca="false">'[1]Planilha Orçamentária'!C16</f>
        <v>Placa de obra</v>
      </c>
      <c r="C18" s="97" t="n">
        <f aca="false">'Planilha Orçamentária'!H18*1.2204</f>
        <v>1171.15686</v>
      </c>
      <c r="D18" s="98" t="n">
        <f aca="false">(C18/$C$22)*100</f>
        <v>0.0482957938487812</v>
      </c>
      <c r="E18" s="99" t="n">
        <f aca="false">(F18/100)*C18</f>
        <v>1171.15686</v>
      </c>
      <c r="F18" s="100" t="n">
        <v>100</v>
      </c>
      <c r="G18" s="101"/>
      <c r="H18" s="100"/>
      <c r="I18" s="101" t="n">
        <f aca="false">E18+G18</f>
        <v>1171.15686</v>
      </c>
      <c r="J18" s="102" t="n">
        <f aca="false">F18+H18</f>
        <v>100</v>
      </c>
    </row>
    <row r="19" customFormat="false" ht="15" hidden="false" customHeight="false" outlineLevel="0" collapsed="false">
      <c r="A19" s="103" t="s">
        <v>21</v>
      </c>
      <c r="B19" s="104" t="s">
        <v>22</v>
      </c>
      <c r="C19" s="105" t="n">
        <f aca="false">'Planilha Orçamentária'!H30*1.2204</f>
        <v>63516.6333</v>
      </c>
      <c r="D19" s="106"/>
      <c r="E19" s="107" t="n">
        <f aca="false">C19</f>
        <v>63516.6333</v>
      </c>
      <c r="F19" s="100" t="n">
        <v>100</v>
      </c>
      <c r="G19" s="108"/>
      <c r="H19" s="100"/>
      <c r="I19" s="108" t="n">
        <f aca="false">E19</f>
        <v>63516.6333</v>
      </c>
      <c r="J19" s="102" t="n">
        <f aca="false">F19+H19</f>
        <v>100</v>
      </c>
    </row>
    <row r="20" customFormat="false" ht="15" hidden="false" customHeight="false" outlineLevel="0" collapsed="false">
      <c r="A20" s="109" t="s">
        <v>57</v>
      </c>
      <c r="B20" s="110" t="s">
        <v>58</v>
      </c>
      <c r="C20" s="111" t="n">
        <f aca="false">'Planilha Orçamentária'!H37*1.2204</f>
        <v>2330205.911928</v>
      </c>
      <c r="D20" s="112" t="n">
        <f aca="false">(C20/$C$22)*100</f>
        <v>96.0922897618393</v>
      </c>
      <c r="E20" s="113" t="n">
        <f aca="false">(F20/100)*C20</f>
        <v>932082.3647712</v>
      </c>
      <c r="F20" s="100" t="n">
        <v>40</v>
      </c>
      <c r="G20" s="113" t="n">
        <f aca="false">(H20/100)*C20</f>
        <v>1398123.5471568</v>
      </c>
      <c r="H20" s="100" t="n">
        <v>60</v>
      </c>
      <c r="I20" s="114" t="n">
        <f aca="false">E20+G20</f>
        <v>2330205.911928</v>
      </c>
      <c r="J20" s="100" t="n">
        <f aca="false">F20+H20</f>
        <v>100</v>
      </c>
    </row>
    <row r="21" customFormat="false" ht="15" hidden="false" customHeight="false" outlineLevel="0" collapsed="false">
      <c r="A21" s="103" t="s">
        <v>71</v>
      </c>
      <c r="B21" s="115" t="s">
        <v>72</v>
      </c>
      <c r="C21" s="111" t="n">
        <f aca="false">'Planilha Orçamentária'!H46*1.2204</f>
        <v>30072.877128</v>
      </c>
      <c r="D21" s="116" t="n">
        <f aca="false">(C21/$C$22)*100</f>
        <v>1.24013573571487</v>
      </c>
      <c r="E21" s="113" t="n">
        <f aca="false">(F21/100)*C21</f>
        <v>12029.1508512</v>
      </c>
      <c r="F21" s="100" t="n">
        <v>40</v>
      </c>
      <c r="G21" s="113" t="n">
        <f aca="false">(H21/100)*C21</f>
        <v>18043.7262768</v>
      </c>
      <c r="H21" s="117" t="n">
        <v>60</v>
      </c>
      <c r="I21" s="118" t="n">
        <f aca="false">E21+G21</f>
        <v>30072.877128</v>
      </c>
      <c r="J21" s="119" t="n">
        <f aca="false">F21+H21</f>
        <v>100</v>
      </c>
    </row>
    <row r="22" customFormat="false" ht="15.75" hidden="false" customHeight="false" outlineLevel="0" collapsed="false">
      <c r="A22" s="120"/>
      <c r="B22" s="121" t="s">
        <v>108</v>
      </c>
      <c r="C22" s="122" t="n">
        <f aca="false">SUM(C18:C21)</f>
        <v>2424966.579216</v>
      </c>
      <c r="D22" s="123" t="n">
        <f aca="false">(C22/C22)</f>
        <v>1</v>
      </c>
      <c r="E22" s="124" t="n">
        <f aca="false">SUM(E18:E21)</f>
        <v>1008799.3057824</v>
      </c>
      <c r="F22" s="125" t="n">
        <f aca="false">SUM(E18:E21)/C22</f>
        <v>0.416005447014675</v>
      </c>
      <c r="G22" s="126" t="n">
        <f aca="false">SUM(G18:G21)</f>
        <v>1416167.2734336</v>
      </c>
      <c r="H22" s="127" t="n">
        <f aca="false">SUM(G18:G21)/C22</f>
        <v>0.583994552985325</v>
      </c>
      <c r="I22" s="124" t="n">
        <f aca="false">SUM(I18:I21)</f>
        <v>2424966.579216</v>
      </c>
      <c r="J22" s="125" t="n">
        <f aca="false">SUM(I18:I21)/C22</f>
        <v>1</v>
      </c>
    </row>
    <row r="24" customFormat="false" ht="15" hidden="false" customHeight="false" outlineLevel="0" collapsed="false">
      <c r="A24" s="128" t="s">
        <v>109</v>
      </c>
      <c r="B24" s="128"/>
    </row>
    <row r="25" customFormat="false" ht="15" hidden="false" customHeight="false" outlineLevel="0" collapsed="false">
      <c r="B25" s="1"/>
      <c r="C25" s="1"/>
      <c r="D25" s="1"/>
      <c r="E25" s="1"/>
      <c r="F25" s="2"/>
      <c r="G25" s="1"/>
      <c r="H25" s="1"/>
      <c r="I25" s="1"/>
      <c r="J25" s="1"/>
    </row>
    <row r="26" customFormat="false" ht="15" hidden="false" customHeight="false" outlineLevel="0" collapsed="false">
      <c r="B26" s="1"/>
      <c r="C26" s="1"/>
      <c r="D26" s="1"/>
      <c r="E26" s="1"/>
      <c r="F26" s="2"/>
      <c r="G26" s="129"/>
      <c r="H26" s="129"/>
      <c r="I26" s="129"/>
      <c r="J26" s="1"/>
    </row>
    <row r="27" customFormat="false" ht="15" hidden="false" customHeight="false" outlineLevel="0" collapsed="false">
      <c r="B27" s="1"/>
      <c r="C27" s="1"/>
      <c r="D27" s="1"/>
      <c r="E27" s="1"/>
      <c r="F27" s="2"/>
      <c r="G27" s="129"/>
      <c r="H27" s="129"/>
      <c r="I27" s="129"/>
      <c r="J27" s="1"/>
    </row>
    <row r="28" customFormat="false" ht="15" hidden="false" customHeight="false" outlineLevel="0" collapsed="false">
      <c r="B28" s="1"/>
      <c r="C28" s="1"/>
      <c r="D28" s="1"/>
      <c r="E28" s="1"/>
      <c r="F28" s="2"/>
      <c r="G28" s="1"/>
      <c r="H28" s="1"/>
      <c r="I28" s="1"/>
      <c r="J28" s="1"/>
      <c r="K28" s="1"/>
      <c r="L28" s="1"/>
      <c r="M28" s="1"/>
    </row>
    <row r="29" customFormat="false" ht="15" hidden="false" customHeight="false" outlineLevel="0" collapsed="false">
      <c r="B29" s="129"/>
      <c r="C29" s="1"/>
      <c r="D29" s="129"/>
      <c r="E29" s="129"/>
      <c r="F29" s="129"/>
      <c r="G29" s="129"/>
      <c r="H29" s="129"/>
      <c r="I29" s="129"/>
      <c r="J29" s="129"/>
    </row>
    <row r="30" customFormat="false" ht="15.75" hidden="false" customHeight="false" outlineLevel="0" collapsed="false">
      <c r="B30" s="130"/>
      <c r="C30" s="129"/>
      <c r="D30" s="130"/>
      <c r="E30" s="130"/>
      <c r="F30" s="130"/>
      <c r="G30" s="130"/>
      <c r="H30" s="130"/>
      <c r="I30" s="130"/>
      <c r="J30" s="130"/>
    </row>
    <row r="31" customFormat="false" ht="15.75" hidden="false" customHeight="false" outlineLevel="0" collapsed="false">
      <c r="B31" s="130"/>
      <c r="C31" s="130"/>
      <c r="D31" s="130"/>
      <c r="E31" s="130"/>
      <c r="F31" s="130"/>
      <c r="G31" s="130"/>
      <c r="H31" s="130"/>
      <c r="I31" s="130"/>
      <c r="J31" s="130"/>
    </row>
    <row r="32" customFormat="false" ht="15.75" hidden="false" customHeight="false" outlineLevel="0" collapsed="false">
      <c r="B32" s="130"/>
      <c r="C32" s="130"/>
      <c r="D32" s="130"/>
      <c r="E32" s="130"/>
      <c r="F32" s="2"/>
      <c r="G32" s="1"/>
      <c r="H32" s="1"/>
      <c r="I32" s="1"/>
      <c r="J32" s="1"/>
    </row>
    <row r="33" customFormat="false" ht="15.75" hidden="false" customHeight="false" outlineLevel="0" collapsed="false">
      <c r="B33" s="130"/>
      <c r="C33" s="130"/>
      <c r="D33" s="130"/>
      <c r="E33" s="130"/>
      <c r="F33" s="2"/>
      <c r="G33" s="1"/>
      <c r="H33" s="1"/>
      <c r="I33" s="1"/>
      <c r="J33" s="1"/>
    </row>
    <row r="34" customFormat="false" ht="15.75" hidden="false" customHeight="false" outlineLevel="0" collapsed="false">
      <c r="B34" s="1"/>
      <c r="C34" s="130"/>
      <c r="D34" s="1"/>
      <c r="E34" s="1"/>
      <c r="F34" s="2"/>
      <c r="G34" s="1"/>
      <c r="H34" s="1"/>
      <c r="I34" s="1"/>
      <c r="J34" s="1"/>
    </row>
    <row r="35" customFormat="false" ht="15" hidden="false" customHeight="false" outlineLevel="0" collapsed="false">
      <c r="B35" s="1"/>
      <c r="C35" s="1"/>
      <c r="D35" s="1"/>
      <c r="E35" s="1"/>
      <c r="F35" s="2"/>
      <c r="G35" s="1"/>
      <c r="H35" s="1"/>
      <c r="I35" s="1"/>
      <c r="J35" s="1"/>
    </row>
    <row r="36" customFormat="false" ht="15" hidden="false" customHeight="false" outlineLevel="0" collapsed="false">
      <c r="B36" s="1"/>
      <c r="C36" s="1"/>
      <c r="D36" s="1"/>
      <c r="E36" s="1"/>
      <c r="F36" s="2"/>
      <c r="G36" s="1"/>
      <c r="H36" s="1"/>
      <c r="I36" s="1"/>
      <c r="J36" s="1"/>
    </row>
  </sheetData>
  <mergeCells count="11">
    <mergeCell ref="A8:J8"/>
    <mergeCell ref="A10:J10"/>
    <mergeCell ref="A14:J14"/>
    <mergeCell ref="A16:A17"/>
    <mergeCell ref="B16:B17"/>
    <mergeCell ref="C16:C17"/>
    <mergeCell ref="D16:D17"/>
    <mergeCell ref="E16:F16"/>
    <mergeCell ref="G16:H16"/>
    <mergeCell ref="I16:J16"/>
    <mergeCell ref="A24:B24"/>
  </mergeCells>
  <hyperlinks>
    <hyperlink ref="A8" r:id="rId1" display="sosp@birigui.sp.gov.br"/>
  </hyperlink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825</TotalTime>
  <Application>LibreOffice/6.2.1.2$Windows_X86_64 LibreOffice_project/7bcb35dc3024a62dea0caee87020152d1ee96e71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2016-02-29T18:01:22Z</dcterms:created>
  <dc:creator>Thi</dc:creator>
  <dc:description/>
  <dc:language>pt-BR</dc:language>
  <cp:lastModifiedBy/>
  <dcterms:modified xsi:type="dcterms:W3CDTF">2020-02-25T18:53:48Z</dcterms:modified>
  <cp:revision>18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