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405"/>
  </bookViews>
  <sheets>
    <sheet name="Planilha Orçamentária" sheetId="1" r:id="rId1"/>
    <sheet name="Cronograma Desembolso" sheetId="2" r:id="rId2"/>
  </sheets>
  <definedNames>
    <definedName name="_xlnm.Print_Area" localSheetId="1">'Cronograma Desembolso'!$A$1:$J$35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1" l="1"/>
  <c r="K33" i="1" l="1"/>
  <c r="H40" i="1" l="1"/>
  <c r="I26" i="2" l="1"/>
  <c r="I23" i="2"/>
  <c r="I24" i="2" l="1"/>
  <c r="H32" i="1" l="1"/>
  <c r="H31" i="1"/>
  <c r="H28" i="1"/>
  <c r="H21" i="1"/>
  <c r="H22" i="1"/>
  <c r="H23" i="1"/>
  <c r="H24" i="1"/>
  <c r="H25" i="1"/>
  <c r="H20" i="1"/>
  <c r="H17" i="1"/>
  <c r="G21" i="2" l="1"/>
  <c r="E36" i="1"/>
  <c r="H36" i="1" s="1"/>
  <c r="B21" i="2" l="1"/>
  <c r="I22" i="2" l="1"/>
  <c r="G28" i="2" s="1"/>
  <c r="E33" i="1"/>
  <c r="H33" i="1" s="1"/>
  <c r="E37" i="1"/>
  <c r="H37" i="1" s="1"/>
  <c r="I28" i="2" l="1"/>
  <c r="G27" i="2"/>
  <c r="I27" i="2" s="1"/>
  <c r="H18" i="1"/>
  <c r="H29" i="1" l="1"/>
  <c r="H38" i="1"/>
  <c r="H34" i="1"/>
  <c r="H26" i="1"/>
</calcChain>
</file>

<file path=xl/sharedStrings.xml><?xml version="1.0" encoding="utf-8"?>
<sst xmlns="http://schemas.openxmlformats.org/spreadsheetml/2006/main" count="134" uniqueCount="92">
  <si>
    <t>Secretaria de Obras Rua Guanabara, 256 – Vila Guanabara – cep 16203-030 – tel. 18 3643 6170 – sosp@birigui.sp.gov.br</t>
  </si>
  <si>
    <t xml:space="preserve">PREFEITURA DO MUNICIPIO DE BIRIGUI - PLANILHA ORÇAMENTÁRIA PARA INFRAESTRUTURA </t>
  </si>
  <si>
    <t>OBJETO : Recapeamento ásfáltico em C.B.U.Q</t>
  </si>
  <si>
    <t>REF.</t>
  </si>
  <si>
    <t>ITEM</t>
  </si>
  <si>
    <t>CÓD</t>
  </si>
  <si>
    <t>DESCRIÇÃO</t>
  </si>
  <si>
    <t>QTDE</t>
  </si>
  <si>
    <t>UNID</t>
  </si>
  <si>
    <t>TOTAL</t>
  </si>
  <si>
    <t>RECUPERAÇAO DE PAVIMENTO ASFÁLTICO</t>
  </si>
  <si>
    <t>Placa de obra</t>
  </si>
  <si>
    <t>CPOS</t>
  </si>
  <si>
    <t>020802</t>
  </si>
  <si>
    <t>Placa de identificação para obra</t>
  </si>
  <si>
    <t>m²</t>
  </si>
  <si>
    <t xml:space="preserve">SUB TOTAL </t>
  </si>
  <si>
    <t>Remendos - "tapa-buraco" recortado</t>
  </si>
  <si>
    <t/>
  </si>
  <si>
    <t>030703</t>
  </si>
  <si>
    <t>Demolição (levantamento) mecanizada de pavimento asfáltico, inclusive corte, fragmentação e acomodação do material</t>
  </si>
  <si>
    <t>540105</t>
  </si>
  <si>
    <t>Compactação do subleito mínimo de 95% do PN</t>
  </si>
  <si>
    <t>m³</t>
  </si>
  <si>
    <t>540324</t>
  </si>
  <si>
    <t>Imprimação betuminosa impermeabilizante</t>
  </si>
  <si>
    <t>540121</t>
  </si>
  <si>
    <t>Base de brita graduada</t>
  </si>
  <si>
    <t>540323</t>
  </si>
  <si>
    <t>Imprimação betuminosa ligante</t>
  </si>
  <si>
    <t>540322</t>
  </si>
  <si>
    <t>Revestimento com massa asfáltica</t>
  </si>
  <si>
    <t>Fresagem - remoção de elevações e melhoria de adesão</t>
  </si>
  <si>
    <t>2.1</t>
  </si>
  <si>
    <t>030707</t>
  </si>
  <si>
    <t>Fresagem de pavimento asfáltico com espessura até 5 cm, inclusive acomodação do material</t>
  </si>
  <si>
    <t>Regularização - correção de greide e cobrimento</t>
  </si>
  <si>
    <t>SINAPI</t>
  </si>
  <si>
    <t>3.1</t>
  </si>
  <si>
    <t>73806/001</t>
  </si>
  <si>
    <t>Limpeza de superfícies com jato de alta pressão de ar e água</t>
  </si>
  <si>
    <t>540320</t>
  </si>
  <si>
    <t>Concreto asfáltico usinado a quente - Binder</t>
  </si>
  <si>
    <t>Capa de rolamento em CBUQ (3cm)</t>
  </si>
  <si>
    <t>4.1</t>
  </si>
  <si>
    <t>4.2</t>
  </si>
  <si>
    <t>540321</t>
  </si>
  <si>
    <t>Camada de rolamento em concreto asfáltico usinado a quente - (CBUQ)</t>
  </si>
  <si>
    <t>Fonte de Pesquisa Utilizada: CPOS - COMPANHIA PAULISTA DE OBRAS E SERVIÇOS</t>
  </si>
  <si>
    <t>1.1</t>
  </si>
  <si>
    <t>1.0</t>
  </si>
  <si>
    <t>2.2</t>
  </si>
  <si>
    <t>2.3</t>
  </si>
  <si>
    <t>2.4</t>
  </si>
  <si>
    <t>2.5</t>
  </si>
  <si>
    <t>2.6</t>
  </si>
  <si>
    <t>2.0</t>
  </si>
  <si>
    <t>3.0</t>
  </si>
  <si>
    <t>4.0</t>
  </si>
  <si>
    <t>4.3</t>
  </si>
  <si>
    <t>5.0</t>
  </si>
  <si>
    <t>5.1</t>
  </si>
  <si>
    <t>5.2</t>
  </si>
  <si>
    <t>TOTAL GERAL</t>
  </si>
  <si>
    <t xml:space="preserve"> CRONOGRAMA FÍSICO-FINANCEIRO - DESEMBOLSO E APLICAÇÃO DOS RECURSOS</t>
  </si>
  <si>
    <t>GOVERNO DO ESTADO DE SÃO PAULO</t>
  </si>
  <si>
    <t>MUNICIPIO</t>
  </si>
  <si>
    <t>DATA BASE: mês/ano</t>
  </si>
  <si>
    <t>SECRETARIA DA CASA CIVIL</t>
  </si>
  <si>
    <t>BIRIGUI</t>
  </si>
  <si>
    <t>UNIDADE DE RELACIONAMENTO COM MUNICIPIOS</t>
  </si>
  <si>
    <t>PRAZO PROPOSTO</t>
  </si>
  <si>
    <t>INICIO: Data da assinatura do convênio</t>
  </si>
  <si>
    <t>FINAL: 720 dias a partir da data da assinatura do convenio</t>
  </si>
  <si>
    <t>SERVIÇOS</t>
  </si>
  <si>
    <t>UNIDADE</t>
  </si>
  <si>
    <t>ETAPA 1</t>
  </si>
  <si>
    <t>R$</t>
  </si>
  <si>
    <t>PLANO DE APLICAÇÃO DO RECURSO</t>
  </si>
  <si>
    <t>RECURSOS ESTADUAIS</t>
  </si>
  <si>
    <t>RECURSOS PROPRIOS</t>
  </si>
  <si>
    <t>OBRA: RECAPEAMENTO ASFÁLTICO EM C.B.U.Q</t>
  </si>
  <si>
    <t>LOCAL : Trecho da Rua Frei Pedro Nozela entre a Rua Antonio Marchetti e a Aldérico Rosaboni. Trecho da Rua Frei Pedro Nozela  entre a Rua Aldérico Rosaboni e a Avenida José Ravagnani.</t>
  </si>
  <si>
    <t>VALOR UNIT.</t>
  </si>
  <si>
    <t>PERIODO: 30 dias</t>
  </si>
  <si>
    <t>PRAZO PARA EXECUÇÃO: 720 dias.</t>
  </si>
  <si>
    <t>Recuperação de Pavimento Asfáltico</t>
  </si>
  <si>
    <t>PRAZO DE LIBERAÇÃO: em até 30 dias após a conclusão da etapa.</t>
  </si>
  <si>
    <t>(CENTO E NOVENTA E TRES MIL, SETECENTOS E QUARENTA E CINCO REAIS E TRINTA E OITO CENTAVOS)</t>
  </si>
  <si>
    <t>VERSÃO UTILIZADA: 168 / SINAPI MARÇO DE 2017 COM DESONERAÇÃO</t>
  </si>
  <si>
    <t xml:space="preserve">                     Birigui, 18 de julho de 2017</t>
  </si>
  <si>
    <t>Birigui, 18 de julho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</si>
</sst>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&quot;R$ &quot;#,##0.00"/>
    <numFmt numFmtId="165" formatCode="&quot;R$&quot;\ #,##0.0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0"/>
      <color theme="1"/>
      <name val="Bookman Old Style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indexed="8"/>
      <name val="匠牥晩††††††††††"/>
    </font>
    <font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i/>
      <u/>
      <sz val="12"/>
      <color theme="1"/>
      <name val="Arial"/>
      <family val="2"/>
    </font>
    <font>
      <sz val="11"/>
      <color theme="1"/>
      <name val="Arial"/>
      <family val="2"/>
    </font>
    <font>
      <b/>
      <i/>
      <u/>
      <sz val="10"/>
      <color theme="1"/>
      <name val="Arial"/>
      <family val="2"/>
    </font>
    <font>
      <i/>
      <u/>
      <sz val="10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0" fillId="0" borderId="0"/>
  </cellStyleXfs>
  <cellXfs count="148">
    <xf numFmtId="0" fontId="0" fillId="0" borderId="0" xfId="0"/>
    <xf numFmtId="0" fontId="0" fillId="0" borderId="0" xfId="0" applyAlignment="1"/>
    <xf numFmtId="0" fontId="6" fillId="0" borderId="0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left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/>
    <xf numFmtId="164" fontId="7" fillId="3" borderId="1" xfId="0" applyNumberFormat="1" applyFont="1" applyFill="1" applyBorder="1"/>
    <xf numFmtId="49" fontId="8" fillId="0" borderId="1" xfId="0" applyNumberFormat="1" applyFont="1" applyFill="1" applyBorder="1" applyAlignment="1">
      <alignment horizontal="center" vertical="center"/>
    </xf>
    <xf numFmtId="49" fontId="11" fillId="0" borderId="1" xfId="2" applyNumberFormat="1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4" fontId="7" fillId="4" borderId="0" xfId="0" applyNumberFormat="1" applyFont="1" applyFill="1" applyBorder="1"/>
    <xf numFmtId="44" fontId="2" fillId="0" borderId="0" xfId="1" applyFont="1"/>
    <xf numFmtId="0" fontId="2" fillId="0" borderId="0" xfId="0" applyFont="1"/>
    <xf numFmtId="0" fontId="12" fillId="0" borderId="0" xfId="0" applyFont="1" applyFill="1" applyBorder="1" applyAlignment="1">
      <alignment horizontal="center" wrapText="1"/>
    </xf>
    <xf numFmtId="2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Border="1"/>
    <xf numFmtId="0" fontId="14" fillId="0" borderId="0" xfId="0" applyFont="1" applyFill="1" applyBorder="1" applyAlignment="1">
      <alignment horizont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/>
    <xf numFmtId="0" fontId="16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left" wrapText="1"/>
    </xf>
    <xf numFmtId="0" fontId="19" fillId="0" borderId="0" xfId="0" applyFont="1"/>
    <xf numFmtId="0" fontId="9" fillId="0" borderId="0" xfId="0" applyFont="1" applyBorder="1" applyAlignment="1">
      <alignment vertical="center"/>
    </xf>
    <xf numFmtId="164" fontId="8" fillId="0" borderId="1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2" fontId="8" fillId="0" borderId="1" xfId="0" applyNumberFormat="1" applyFont="1" applyFill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2" fontId="12" fillId="0" borderId="0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6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/>
    </xf>
    <xf numFmtId="164" fontId="8" fillId="0" borderId="1" xfId="0" applyNumberFormat="1" applyFont="1" applyFill="1" applyBorder="1" applyAlignment="1">
      <alignment vertic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19" fillId="0" borderId="0" xfId="0" applyFont="1" applyBorder="1" applyAlignment="1">
      <alignment horizontal="left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19" fillId="0" borderId="1" xfId="0" applyFont="1" applyBorder="1" applyAlignment="1">
      <alignment horizontal="center" vertical="top" wrapText="1"/>
    </xf>
    <xf numFmtId="0" fontId="19" fillId="0" borderId="0" xfId="0" applyFont="1" applyAlignment="1"/>
    <xf numFmtId="0" fontId="19" fillId="0" borderId="0" xfId="0" applyFont="1" applyBorder="1"/>
    <xf numFmtId="2" fontId="8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left" wrapText="1"/>
    </xf>
    <xf numFmtId="165" fontId="9" fillId="3" borderId="1" xfId="0" applyNumberFormat="1" applyFont="1" applyFill="1" applyBorder="1" applyAlignment="1">
      <alignment horizontal="center" vertical="center"/>
    </xf>
    <xf numFmtId="4" fontId="0" fillId="0" borderId="0" xfId="0" applyNumberFormat="1" applyAlignment="1"/>
    <xf numFmtId="44" fontId="0" fillId="0" borderId="0" xfId="1" applyFont="1" applyAlignment="1"/>
    <xf numFmtId="0" fontId="6" fillId="0" borderId="0" xfId="0" applyFont="1" applyBorder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Border="1" applyAlignment="1"/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5" fillId="0" borderId="0" xfId="0" applyFont="1" applyBorder="1" applyAlignment="1">
      <alignment horizontal="left"/>
    </xf>
    <xf numFmtId="0" fontId="13" fillId="0" borderId="0" xfId="0" applyFont="1" applyAlignment="1">
      <alignment horizontal="center" wrapText="1"/>
    </xf>
    <xf numFmtId="0" fontId="18" fillId="0" borderId="0" xfId="0" applyFont="1" applyAlignment="1">
      <alignment horizontal="right"/>
    </xf>
    <xf numFmtId="0" fontId="18" fillId="0" borderId="8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44" fontId="20" fillId="0" borderId="13" xfId="0" applyNumberFormat="1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44" fontId="20" fillId="5" borderId="15" xfId="0" applyNumberFormat="1" applyFont="1" applyFill="1" applyBorder="1" applyAlignment="1">
      <alignment horizontal="center"/>
    </xf>
    <xf numFmtId="0" fontId="20" fillId="5" borderId="16" xfId="0" applyFont="1" applyFill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44" fontId="20" fillId="0" borderId="14" xfId="1" applyFont="1" applyBorder="1" applyAlignment="1">
      <alignment horizontal="center"/>
    </xf>
    <xf numFmtId="44" fontId="19" fillId="0" borderId="2" xfId="1" applyFont="1" applyBorder="1" applyAlignment="1">
      <alignment horizontal="center" vertical="center"/>
    </xf>
    <xf numFmtId="44" fontId="19" fillId="0" borderId="3" xfId="1" applyFont="1" applyBorder="1" applyAlignment="1">
      <alignment horizontal="center" vertical="center"/>
    </xf>
    <xf numFmtId="0" fontId="19" fillId="0" borderId="2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44" fontId="19" fillId="0" borderId="2" xfId="1" applyFont="1" applyBorder="1" applyAlignment="1">
      <alignment horizontal="center"/>
    </xf>
    <xf numFmtId="44" fontId="19" fillId="0" borderId="4" xfId="1" applyFont="1" applyBorder="1" applyAlignment="1">
      <alignment horizontal="center"/>
    </xf>
    <xf numFmtId="1" fontId="17" fillId="0" borderId="5" xfId="0" applyNumberFormat="1" applyFont="1" applyBorder="1" applyAlignment="1">
      <alignment horizontal="center" vertical="center"/>
    </xf>
    <xf numFmtId="1" fontId="17" fillId="0" borderId="9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 wrapText="1"/>
    </xf>
    <xf numFmtId="0" fontId="21" fillId="0" borderId="6" xfId="0" applyNumberFormat="1" applyFont="1" applyBorder="1" applyAlignment="1">
      <alignment horizontal="center" vertical="center" wrapText="1"/>
    </xf>
    <xf numFmtId="0" fontId="21" fillId="0" borderId="9" xfId="0" applyNumberFormat="1" applyFont="1" applyBorder="1" applyAlignment="1">
      <alignment horizontal="center" vertical="center" wrapText="1"/>
    </xf>
    <xf numFmtId="0" fontId="21" fillId="0" borderId="10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2" fontId="19" fillId="0" borderId="2" xfId="0" applyNumberFormat="1" applyFont="1" applyBorder="1" applyAlignment="1">
      <alignment horizontal="center" vertical="center"/>
    </xf>
    <xf numFmtId="2" fontId="19" fillId="0" borderId="4" xfId="0" applyNumberFormat="1" applyFont="1" applyBorder="1" applyAlignment="1">
      <alignment horizontal="center" vertical="center"/>
    </xf>
    <xf numFmtId="44" fontId="19" fillId="0" borderId="4" xfId="1" applyFont="1" applyBorder="1" applyAlignment="1">
      <alignment horizontal="center" vertical="center"/>
    </xf>
    <xf numFmtId="44" fontId="20" fillId="0" borderId="9" xfId="1" applyFont="1" applyBorder="1" applyAlignment="1">
      <alignment horizontal="center" vertical="center"/>
    </xf>
    <xf numFmtId="44" fontId="20" fillId="0" borderId="10" xfId="1" applyFont="1" applyBorder="1" applyAlignment="1">
      <alignment horizontal="center" vertical="center"/>
    </xf>
    <xf numFmtId="2" fontId="21" fillId="0" borderId="5" xfId="0" applyNumberFormat="1" applyFont="1" applyBorder="1" applyAlignment="1">
      <alignment horizontal="center" vertical="center" wrapText="1"/>
    </xf>
    <xf numFmtId="2" fontId="21" fillId="0" borderId="6" xfId="0" applyNumberFormat="1" applyFont="1" applyBorder="1" applyAlignment="1">
      <alignment horizontal="center" vertical="center" wrapText="1"/>
    </xf>
    <xf numFmtId="2" fontId="21" fillId="0" borderId="9" xfId="0" applyNumberFormat="1" applyFont="1" applyBorder="1" applyAlignment="1">
      <alignment horizontal="center" vertical="center" wrapText="1"/>
    </xf>
    <xf numFmtId="2" fontId="21" fillId="0" borderId="10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2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/>
    <xf numFmtId="0" fontId="19" fillId="0" borderId="5" xfId="0" applyFont="1" applyBorder="1" applyAlignment="1">
      <alignment horizontal="center" vertical="top"/>
    </xf>
    <xf numFmtId="0" fontId="19" fillId="0" borderId="6" xfId="0" applyFont="1" applyBorder="1" applyAlignment="1">
      <alignment horizontal="center" vertical="top"/>
    </xf>
    <xf numFmtId="0" fontId="19" fillId="0" borderId="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0" xfId="0" applyFont="1" applyAlignment="1">
      <alignment horizontal="left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17" fontId="19" fillId="0" borderId="7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</cellXfs>
  <cellStyles count="3">
    <cellStyle name="Moeda" xfId="1" builtinId="4"/>
    <cellStyle name="Normal" xfId="0" builtinId="0"/>
    <cellStyle name="Normal_Boletim 15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215348</xdr:colOff>
      <xdr:row>50</xdr:row>
      <xdr:rowOff>66261</xdr:rowOff>
    </xdr:from>
    <xdr:to>
      <xdr:col>3</xdr:col>
      <xdr:colOff>2230265</xdr:colOff>
      <xdr:row>55</xdr:row>
      <xdr:rowOff>190501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H="1">
          <a:off x="697201" y="11294555"/>
          <a:ext cx="3045858" cy="111035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Thiemy Barbieri Jorge </a:t>
          </a:r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Engenheira  Responsável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CREA: 5069682799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ART:92221220160319248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3</xdr:col>
      <xdr:colOff>2642153</xdr:colOff>
      <xdr:row>50</xdr:row>
      <xdr:rowOff>57979</xdr:rowOff>
    </xdr:from>
    <xdr:to>
      <xdr:col>7</xdr:col>
      <xdr:colOff>223268</xdr:colOff>
      <xdr:row>54</xdr:row>
      <xdr:rowOff>77218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H="1">
          <a:off x="4157870" y="11297479"/>
          <a:ext cx="3039355" cy="7978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Cristiano Salmeirão</a:t>
          </a:r>
          <a:r>
            <a:rPr lang="pt-BR" sz="1100" b="1" baseline="0">
              <a:latin typeface="Arial" pitchFamily="34" charset="0"/>
              <a:cs typeface="Arial" pitchFamily="34" charset="0"/>
            </a:rPr>
            <a:t> </a:t>
          </a:r>
          <a:endParaRPr lang="pt-BR" sz="1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Prefeito Municipal</a:t>
          </a:r>
          <a:endParaRPr lang="pt-BR" sz="1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1</xdr:col>
      <xdr:colOff>257174</xdr:colOff>
      <xdr:row>0</xdr:row>
      <xdr:rowOff>47625</xdr:rowOff>
    </xdr:from>
    <xdr:to>
      <xdr:col>7</xdr:col>
      <xdr:colOff>228599</xdr:colOff>
      <xdr:row>4</xdr:row>
      <xdr:rowOff>140970</xdr:rowOff>
    </xdr:to>
    <xdr:pic>
      <xdr:nvPicPr>
        <xdr:cNvPr id="5" name="Imagem 4" descr="Descrição: C:\Documents and Settings\Anjinho\Meus documentos\Minhas imagens\LOGO PREFEITURA.jpg">
          <a:extLst>
            <a:ext uri="{FF2B5EF4-FFF2-40B4-BE49-F238E27FC236}">
              <a16:creationId xmlns:a16="http://schemas.microsoft.com/office/drawing/2014/main" xmlns="" id="{74F18EAA-889E-4D37-A969-623B076EFA9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49" y="47625"/>
          <a:ext cx="5991225" cy="8553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1714500</xdr:colOff>
      <xdr:row>32</xdr:row>
      <xdr:rowOff>9525</xdr:rowOff>
    </xdr:from>
    <xdr:to>
      <xdr:col>6</xdr:col>
      <xdr:colOff>369333</xdr:colOff>
      <xdr:row>34</xdr:row>
      <xdr:rowOff>628650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 flipH="1">
          <a:off x="2543175" y="9191625"/>
          <a:ext cx="2912508" cy="1000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Thiemy Barbieri Jorge </a:t>
          </a:r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Engenheira  Responsável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CREA: 5069682799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ART:92221220160319248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1</xdr:col>
      <xdr:colOff>552449</xdr:colOff>
      <xdr:row>0</xdr:row>
      <xdr:rowOff>76200</xdr:rowOff>
    </xdr:from>
    <xdr:to>
      <xdr:col>8</xdr:col>
      <xdr:colOff>295274</xdr:colOff>
      <xdr:row>4</xdr:row>
      <xdr:rowOff>133350</xdr:rowOff>
    </xdr:to>
    <xdr:pic>
      <xdr:nvPicPr>
        <xdr:cNvPr id="5" name="Imagem 4" descr="Descrição: C:\Documents and Settings\Anjinho\Meus documentos\Minhas imagens\LOGO PREFEITURA.jpg">
          <a:extLst>
            <a:ext uri="{FF2B5EF4-FFF2-40B4-BE49-F238E27FC236}">
              <a16:creationId xmlns:a16="http://schemas.microsoft.com/office/drawing/2014/main" xmlns="" id="{18946944-E441-4A8F-9582-E4907801B61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4" y="76200"/>
          <a:ext cx="59912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view="pageBreakPreview" zoomScaleNormal="85" zoomScaleSheetLayoutView="100" workbookViewId="0">
      <selection activeCell="F46" sqref="F46:H46"/>
    </sheetView>
  </sheetViews>
  <sheetFormatPr defaultRowHeight="15"/>
  <cols>
    <col min="1" max="1" width="7.28515625" customWidth="1"/>
    <col min="2" max="2" width="5.85546875" customWidth="1"/>
    <col min="3" max="3" width="9.5703125" bestFit="1" customWidth="1"/>
    <col min="4" max="4" width="42" customWidth="1"/>
    <col min="5" max="5" width="10.28515625" style="42" customWidth="1"/>
    <col min="6" max="6" width="10.140625" customWidth="1"/>
    <col min="7" max="7" width="12.42578125" customWidth="1"/>
    <col min="8" max="8" width="16.5703125" customWidth="1"/>
    <col min="11" max="11" width="14.140625" customWidth="1"/>
    <col min="12" max="12" width="12.28515625" customWidth="1"/>
    <col min="16" max="16" width="12.28515625" customWidth="1"/>
  </cols>
  <sheetData>
    <row r="1" spans="1:18">
      <c r="C1" s="63"/>
      <c r="D1" s="63"/>
      <c r="E1" s="63"/>
      <c r="F1" s="63"/>
      <c r="G1" s="63"/>
      <c r="H1" s="63"/>
    </row>
    <row r="2" spans="1:18">
      <c r="C2" s="64"/>
      <c r="D2" s="64"/>
      <c r="E2" s="64"/>
      <c r="F2" s="64"/>
      <c r="G2" s="64"/>
      <c r="H2" s="64"/>
    </row>
    <row r="3" spans="1:18">
      <c r="A3" s="1"/>
      <c r="B3" s="1"/>
      <c r="C3" s="64"/>
      <c r="D3" s="64"/>
      <c r="E3" s="64"/>
      <c r="F3" s="64"/>
      <c r="G3" s="64"/>
      <c r="H3" s="64"/>
    </row>
    <row r="4" spans="1:18">
      <c r="A4" s="1"/>
      <c r="B4" s="1"/>
      <c r="C4" s="65"/>
      <c r="D4" s="65"/>
      <c r="E4" s="65"/>
      <c r="F4" s="65"/>
      <c r="G4" s="65"/>
      <c r="H4" s="65"/>
    </row>
    <row r="5" spans="1:18">
      <c r="A5" s="1"/>
      <c r="B5" s="1"/>
      <c r="C5" s="1"/>
    </row>
    <row r="6" spans="1:18">
      <c r="A6" s="1"/>
      <c r="B6" s="1"/>
      <c r="C6" s="1"/>
    </row>
    <row r="7" spans="1:18">
      <c r="A7" s="66" t="s">
        <v>0</v>
      </c>
      <c r="B7" s="66"/>
      <c r="C7" s="66"/>
      <c r="D7" s="66"/>
      <c r="E7" s="66"/>
      <c r="F7" s="66"/>
      <c r="G7" s="66"/>
      <c r="H7" s="66"/>
    </row>
    <row r="8" spans="1:18">
      <c r="A8" s="1"/>
      <c r="B8" s="1"/>
      <c r="C8" s="1"/>
      <c r="D8" s="1"/>
      <c r="F8" s="1"/>
      <c r="G8" s="1"/>
      <c r="H8" s="1"/>
    </row>
    <row r="9" spans="1:18" ht="15.75">
      <c r="A9" s="62" t="s">
        <v>1</v>
      </c>
      <c r="B9" s="62"/>
      <c r="C9" s="62"/>
      <c r="D9" s="62"/>
      <c r="E9" s="62"/>
      <c r="F9" s="62"/>
      <c r="G9" s="62"/>
      <c r="H9" s="62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15.75">
      <c r="A10" s="2"/>
      <c r="B10" s="2"/>
      <c r="C10" s="2"/>
      <c r="D10" s="2"/>
      <c r="E10" s="35"/>
      <c r="F10" s="2"/>
      <c r="G10" s="2"/>
      <c r="H10" s="2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5.75">
      <c r="A11" s="67" t="s">
        <v>2</v>
      </c>
      <c r="B11" s="67"/>
      <c r="C11" s="67"/>
      <c r="D11" s="67"/>
      <c r="E11" s="67"/>
      <c r="F11" s="67"/>
      <c r="G11" s="67"/>
      <c r="H11" s="67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33.75" customHeight="1">
      <c r="A12" s="62" t="s">
        <v>82</v>
      </c>
      <c r="B12" s="62"/>
      <c r="C12" s="62"/>
      <c r="D12" s="62"/>
      <c r="E12" s="62"/>
      <c r="F12" s="62"/>
      <c r="G12" s="62"/>
      <c r="H12" s="62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5.75">
      <c r="A13" s="31"/>
      <c r="B13" s="31"/>
      <c r="C13" s="31"/>
      <c r="D13" s="31"/>
      <c r="E13" s="43"/>
      <c r="F13" s="31"/>
      <c r="G13" s="58"/>
      <c r="H13" s="3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>
      <c r="A14" s="3" t="s">
        <v>3</v>
      </c>
      <c r="B14" s="4" t="s">
        <v>4</v>
      </c>
      <c r="C14" s="4" t="s">
        <v>5</v>
      </c>
      <c r="D14" s="5" t="s">
        <v>6</v>
      </c>
      <c r="E14" s="36" t="s">
        <v>7</v>
      </c>
      <c r="F14" s="4" t="s">
        <v>8</v>
      </c>
      <c r="G14" s="4" t="s">
        <v>83</v>
      </c>
      <c r="H14" s="4" t="s">
        <v>9</v>
      </c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>
      <c r="A15" s="68" t="s">
        <v>10</v>
      </c>
      <c r="B15" s="69"/>
      <c r="C15" s="69"/>
      <c r="D15" s="69"/>
      <c r="E15" s="69"/>
      <c r="F15" s="69"/>
      <c r="G15" s="69"/>
      <c r="H15" s="70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>
      <c r="A16" s="6"/>
      <c r="B16" s="7" t="s">
        <v>50</v>
      </c>
      <c r="C16" s="6"/>
      <c r="D16" s="8" t="s">
        <v>11</v>
      </c>
      <c r="E16" s="37"/>
      <c r="F16" s="6"/>
      <c r="G16" s="6"/>
      <c r="H16" s="6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>
      <c r="A17" s="9" t="s">
        <v>12</v>
      </c>
      <c r="B17" s="7" t="s">
        <v>49</v>
      </c>
      <c r="C17" s="10" t="s">
        <v>13</v>
      </c>
      <c r="D17" s="11" t="s">
        <v>14</v>
      </c>
      <c r="E17" s="38">
        <v>6</v>
      </c>
      <c r="F17" s="12" t="s">
        <v>15</v>
      </c>
      <c r="G17" s="34">
        <v>343.58</v>
      </c>
      <c r="H17" s="45">
        <f>ROUND((G17*E17),2)</f>
        <v>2061.48</v>
      </c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>
      <c r="A18" s="71" t="s">
        <v>16</v>
      </c>
      <c r="B18" s="72"/>
      <c r="C18" s="72"/>
      <c r="D18" s="72"/>
      <c r="E18" s="72"/>
      <c r="F18" s="72"/>
      <c r="G18" s="72"/>
      <c r="H18" s="14">
        <f>SUM(H17)</f>
        <v>2061.48</v>
      </c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>
      <c r="A19" s="9"/>
      <c r="B19" s="15" t="s">
        <v>56</v>
      </c>
      <c r="C19" s="15"/>
      <c r="D19" s="8" t="s">
        <v>17</v>
      </c>
      <c r="E19" s="38"/>
      <c r="F19" s="12" t="s">
        <v>18</v>
      </c>
      <c r="G19" s="12"/>
      <c r="H19" s="13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ht="38.25">
      <c r="A20" s="9" t="s">
        <v>12</v>
      </c>
      <c r="B20" s="15" t="s">
        <v>33</v>
      </c>
      <c r="C20" s="16" t="s">
        <v>19</v>
      </c>
      <c r="D20" s="10" t="s">
        <v>20</v>
      </c>
      <c r="E20" s="56">
        <v>118.52</v>
      </c>
      <c r="F20" s="12" t="s">
        <v>15</v>
      </c>
      <c r="G20" s="34">
        <v>13.27</v>
      </c>
      <c r="H20" s="45">
        <f>ROUND((G20*E20),2)</f>
        <v>1572.76</v>
      </c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ht="25.5">
      <c r="A21" s="9" t="s">
        <v>12</v>
      </c>
      <c r="B21" s="15" t="s">
        <v>51</v>
      </c>
      <c r="C21" s="16" t="s">
        <v>21</v>
      </c>
      <c r="D21" s="10" t="s">
        <v>22</v>
      </c>
      <c r="E21" s="56">
        <v>11.49</v>
      </c>
      <c r="F21" s="12" t="s">
        <v>23</v>
      </c>
      <c r="G21" s="34">
        <v>11.04</v>
      </c>
      <c r="H21" s="45">
        <f t="shared" ref="H21:H25" si="0">ROUND((G21*E21),2)</f>
        <v>126.85</v>
      </c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>
      <c r="A22" s="9" t="s">
        <v>12</v>
      </c>
      <c r="B22" s="15" t="s">
        <v>52</v>
      </c>
      <c r="C22" s="16" t="s">
        <v>24</v>
      </c>
      <c r="D22" s="10" t="s">
        <v>25</v>
      </c>
      <c r="E22" s="56">
        <v>118.52</v>
      </c>
      <c r="F22" s="12" t="s">
        <v>15</v>
      </c>
      <c r="G22" s="34">
        <v>7.06</v>
      </c>
      <c r="H22" s="45">
        <f t="shared" si="0"/>
        <v>836.75</v>
      </c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>
      <c r="A23" s="9" t="s">
        <v>12</v>
      </c>
      <c r="B23" s="15" t="s">
        <v>53</v>
      </c>
      <c r="C23" s="16" t="s">
        <v>26</v>
      </c>
      <c r="D23" s="10" t="s">
        <v>27</v>
      </c>
      <c r="E23" s="56">
        <v>10.77</v>
      </c>
      <c r="F23" s="12" t="s">
        <v>23</v>
      </c>
      <c r="G23" s="34">
        <v>133.32</v>
      </c>
      <c r="H23" s="45">
        <f t="shared" si="0"/>
        <v>1435.86</v>
      </c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>
      <c r="A24" s="9" t="s">
        <v>12</v>
      </c>
      <c r="B24" s="15" t="s">
        <v>54</v>
      </c>
      <c r="C24" s="16" t="s">
        <v>28</v>
      </c>
      <c r="D24" s="10" t="s">
        <v>29</v>
      </c>
      <c r="E24" s="56">
        <v>118.52</v>
      </c>
      <c r="F24" s="12" t="s">
        <v>15</v>
      </c>
      <c r="G24" s="34">
        <v>3.38</v>
      </c>
      <c r="H24" s="45">
        <f t="shared" si="0"/>
        <v>400.6</v>
      </c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>
      <c r="A25" s="9" t="s">
        <v>12</v>
      </c>
      <c r="B25" s="15" t="s">
        <v>55</v>
      </c>
      <c r="C25" s="16" t="s">
        <v>30</v>
      </c>
      <c r="D25" s="10" t="s">
        <v>31</v>
      </c>
      <c r="E25" s="56">
        <v>1.24</v>
      </c>
      <c r="F25" s="12" t="s">
        <v>23</v>
      </c>
      <c r="G25" s="34">
        <v>666.73</v>
      </c>
      <c r="H25" s="45">
        <f t="shared" si="0"/>
        <v>826.75</v>
      </c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>
      <c r="A26" s="71" t="s">
        <v>16</v>
      </c>
      <c r="B26" s="72"/>
      <c r="C26" s="72"/>
      <c r="D26" s="72"/>
      <c r="E26" s="72"/>
      <c r="F26" s="72"/>
      <c r="G26" s="72"/>
      <c r="H26" s="14">
        <f>SUM(H20:H25)</f>
        <v>5199.57</v>
      </c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ht="30">
      <c r="A27" s="9"/>
      <c r="B27" s="15" t="s">
        <v>57</v>
      </c>
      <c r="C27" s="15"/>
      <c r="D27" s="8" t="s">
        <v>32</v>
      </c>
      <c r="E27" s="38"/>
      <c r="F27" s="12" t="s">
        <v>18</v>
      </c>
      <c r="G27" s="12"/>
      <c r="H27" s="45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38.25">
      <c r="A28" s="9" t="s">
        <v>12</v>
      </c>
      <c r="B28" s="15" t="s">
        <v>38</v>
      </c>
      <c r="C28" s="16" t="s">
        <v>34</v>
      </c>
      <c r="D28" s="10" t="s">
        <v>35</v>
      </c>
      <c r="E28" s="56">
        <v>71.83</v>
      </c>
      <c r="F28" s="12" t="s">
        <v>15</v>
      </c>
      <c r="G28" s="34">
        <v>4.05</v>
      </c>
      <c r="H28" s="45">
        <f t="shared" ref="H28" si="1">ROUND((G28*E28),2)</f>
        <v>290.91000000000003</v>
      </c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>
      <c r="A29" s="71" t="s">
        <v>16</v>
      </c>
      <c r="B29" s="72"/>
      <c r="C29" s="72"/>
      <c r="D29" s="72"/>
      <c r="E29" s="72"/>
      <c r="F29" s="72"/>
      <c r="G29" s="72"/>
      <c r="H29" s="14">
        <f>SUM(H28)</f>
        <v>290.91000000000003</v>
      </c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30">
      <c r="A30" s="9"/>
      <c r="B30" s="15" t="s">
        <v>58</v>
      </c>
      <c r="C30" s="16"/>
      <c r="D30" s="8" t="s">
        <v>36</v>
      </c>
      <c r="E30" s="38"/>
      <c r="F30" s="12" t="s">
        <v>18</v>
      </c>
      <c r="G30" s="12"/>
      <c r="H30" s="45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25.5">
      <c r="A31" s="9" t="s">
        <v>37</v>
      </c>
      <c r="B31" s="15" t="s">
        <v>44</v>
      </c>
      <c r="C31" s="16" t="s">
        <v>39</v>
      </c>
      <c r="D31" s="10" t="s">
        <v>40</v>
      </c>
      <c r="E31" s="56">
        <v>3887.84</v>
      </c>
      <c r="F31" s="12" t="s">
        <v>15</v>
      </c>
      <c r="G31" s="34">
        <v>1.68</v>
      </c>
      <c r="H31" s="45">
        <f t="shared" ref="H31:H33" si="2">ROUND((G31*E31),2)</f>
        <v>6531.57</v>
      </c>
      <c r="I31" s="1"/>
      <c r="J31" s="1"/>
      <c r="K31" s="60">
        <f>SUM(H18+H26+H29+H34+H38)</f>
        <v>151021.41999999998</v>
      </c>
      <c r="L31" s="1"/>
      <c r="M31" s="1"/>
      <c r="N31" s="1"/>
      <c r="O31" s="1"/>
      <c r="P31" s="1"/>
      <c r="Q31" s="1"/>
      <c r="R31" s="1"/>
    </row>
    <row r="32" spans="1:18" ht="18" customHeight="1">
      <c r="A32" s="9" t="s">
        <v>12</v>
      </c>
      <c r="B32" s="15" t="s">
        <v>45</v>
      </c>
      <c r="C32" s="16" t="s">
        <v>28</v>
      </c>
      <c r="D32" s="10" t="s">
        <v>29</v>
      </c>
      <c r="E32" s="56">
        <v>3887.84</v>
      </c>
      <c r="F32" s="12" t="s">
        <v>15</v>
      </c>
      <c r="G32" s="34">
        <v>3.38</v>
      </c>
      <c r="H32" s="45">
        <f t="shared" si="2"/>
        <v>13140.9</v>
      </c>
      <c r="I32" s="1"/>
      <c r="J32" s="1"/>
      <c r="K32" s="1">
        <v>28.29</v>
      </c>
      <c r="L32" s="1"/>
      <c r="M32" s="1"/>
      <c r="N32" s="1"/>
      <c r="O32" s="1"/>
      <c r="P32" s="1"/>
      <c r="Q32" s="1"/>
      <c r="R32" s="1"/>
    </row>
    <row r="33" spans="1:18">
      <c r="A33" s="9" t="s">
        <v>12</v>
      </c>
      <c r="B33" s="15" t="s">
        <v>59</v>
      </c>
      <c r="C33" s="16" t="s">
        <v>41</v>
      </c>
      <c r="D33" s="10" t="s">
        <v>42</v>
      </c>
      <c r="E33" s="56">
        <f>E32*0.01</f>
        <v>38.878399999999999</v>
      </c>
      <c r="F33" s="12" t="s">
        <v>23</v>
      </c>
      <c r="G33" s="34">
        <v>681.74</v>
      </c>
      <c r="H33" s="45">
        <f t="shared" si="2"/>
        <v>26504.959999999999</v>
      </c>
      <c r="I33" s="1"/>
      <c r="J33" s="1"/>
      <c r="K33" s="61">
        <f>(K31*1.2829)</f>
        <v>193745.37971799998</v>
      </c>
      <c r="L33" s="1"/>
      <c r="M33" s="1"/>
      <c r="N33" s="1"/>
      <c r="O33" s="1"/>
      <c r="P33" s="1"/>
      <c r="Q33" s="1"/>
      <c r="R33" s="1"/>
    </row>
    <row r="34" spans="1:18">
      <c r="A34" s="71" t="s">
        <v>16</v>
      </c>
      <c r="B34" s="72"/>
      <c r="C34" s="72"/>
      <c r="D34" s="72"/>
      <c r="E34" s="72"/>
      <c r="F34" s="72"/>
      <c r="G34" s="72"/>
      <c r="H34" s="14">
        <f>SUM(H31:H33)</f>
        <v>46177.43</v>
      </c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>
      <c r="A35" s="9"/>
      <c r="B35" s="15" t="s">
        <v>60</v>
      </c>
      <c r="C35" s="17"/>
      <c r="D35" s="8" t="s">
        <v>43</v>
      </c>
      <c r="E35" s="38"/>
      <c r="F35" s="12" t="s">
        <v>18</v>
      </c>
      <c r="G35" s="12"/>
      <c r="H35" s="4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>
      <c r="A36" s="9" t="s">
        <v>12</v>
      </c>
      <c r="B36" s="15" t="s">
        <v>61</v>
      </c>
      <c r="C36" s="16" t="s">
        <v>28</v>
      </c>
      <c r="D36" s="10" t="s">
        <v>29</v>
      </c>
      <c r="E36" s="56">
        <f>E32</f>
        <v>3887.84</v>
      </c>
      <c r="F36" s="12" t="s">
        <v>15</v>
      </c>
      <c r="G36" s="34">
        <v>3.38</v>
      </c>
      <c r="H36" s="45">
        <f t="shared" ref="H36:H37" si="3">ROUND((G36*E36),2)</f>
        <v>13140.9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25.5">
      <c r="A37" s="9" t="s">
        <v>12</v>
      </c>
      <c r="B37" s="15" t="s">
        <v>62</v>
      </c>
      <c r="C37" s="16" t="s">
        <v>46</v>
      </c>
      <c r="D37" s="10" t="s">
        <v>47</v>
      </c>
      <c r="E37" s="56">
        <f>E36*0.03</f>
        <v>116.6352</v>
      </c>
      <c r="F37" s="12" t="s">
        <v>23</v>
      </c>
      <c r="G37" s="34">
        <v>721.49</v>
      </c>
      <c r="H37" s="45">
        <f t="shared" si="3"/>
        <v>84151.13</v>
      </c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>
      <c r="A38" s="71" t="s">
        <v>16</v>
      </c>
      <c r="B38" s="72"/>
      <c r="C38" s="72"/>
      <c r="D38" s="72"/>
      <c r="E38" s="72"/>
      <c r="F38" s="72"/>
      <c r="G38" s="72"/>
      <c r="H38" s="14">
        <f>SUM(H35:H37)</f>
        <v>97292.03</v>
      </c>
    </row>
    <row r="39" spans="1:18">
      <c r="A39" s="18"/>
      <c r="B39" s="18"/>
      <c r="C39" s="18"/>
      <c r="D39" s="18"/>
      <c r="E39" s="39"/>
      <c r="F39" s="18"/>
      <c r="G39" s="18"/>
      <c r="H39" s="19"/>
    </row>
    <row r="40" spans="1:18">
      <c r="A40" s="33"/>
      <c r="B40" s="33"/>
      <c r="C40" s="33"/>
      <c r="D40" s="76"/>
      <c r="E40" s="77"/>
      <c r="F40" s="71" t="s">
        <v>63</v>
      </c>
      <c r="G40" s="72"/>
      <c r="H40" s="59">
        <f>SUM(H38+H34+H29+H26+H18)*1.2829</f>
        <v>193745.37971800001</v>
      </c>
      <c r="P40" s="20"/>
      <c r="Q40" s="21"/>
    </row>
    <row r="41" spans="1:18" ht="15.75">
      <c r="A41" s="22"/>
      <c r="B41" s="22"/>
      <c r="C41" s="23"/>
      <c r="D41" s="23"/>
      <c r="E41" s="40"/>
      <c r="F41" s="24"/>
      <c r="G41" s="24"/>
      <c r="H41" s="24"/>
    </row>
    <row r="42" spans="1:18" ht="29.25" customHeight="1">
      <c r="A42" s="75" t="s">
        <v>88</v>
      </c>
      <c r="B42" s="75"/>
      <c r="C42" s="75"/>
      <c r="D42" s="75"/>
      <c r="E42" s="75"/>
      <c r="F42" s="75"/>
      <c r="G42" s="75"/>
      <c r="H42" s="75"/>
    </row>
    <row r="43" spans="1:18">
      <c r="A43" s="25"/>
      <c r="B43" s="26"/>
      <c r="C43" s="26"/>
      <c r="D43" s="26"/>
      <c r="E43" s="41"/>
      <c r="F43" s="27"/>
      <c r="G43" s="27"/>
      <c r="H43" s="27"/>
    </row>
    <row r="44" spans="1:18">
      <c r="A44" s="74" t="s">
        <v>48</v>
      </c>
      <c r="B44" s="74"/>
      <c r="C44" s="74"/>
      <c r="D44" s="74"/>
      <c r="E44" s="74"/>
      <c r="F44" s="74"/>
      <c r="G44" s="74"/>
      <c r="H44" s="74"/>
    </row>
    <row r="45" spans="1:18">
      <c r="A45" s="74" t="s">
        <v>89</v>
      </c>
      <c r="B45" s="74"/>
      <c r="C45" s="74"/>
      <c r="D45" s="74"/>
      <c r="E45" s="74"/>
      <c r="F45" s="74"/>
      <c r="G45" s="74"/>
      <c r="H45" s="74"/>
    </row>
    <row r="46" spans="1:18">
      <c r="A46" s="28"/>
      <c r="B46" s="28"/>
      <c r="C46" s="28"/>
      <c r="D46" s="28"/>
      <c r="E46" s="44"/>
      <c r="F46" s="66" t="s">
        <v>91</v>
      </c>
      <c r="G46" s="66"/>
      <c r="H46" s="66"/>
    </row>
    <row r="47" spans="1:18">
      <c r="A47" s="29"/>
      <c r="B47" s="29"/>
      <c r="C47" s="29"/>
      <c r="D47" s="29"/>
    </row>
    <row r="49" spans="1:8">
      <c r="F49" s="30"/>
      <c r="G49" s="57"/>
    </row>
    <row r="50" spans="1:8">
      <c r="F50" s="30"/>
      <c r="G50" s="57"/>
    </row>
    <row r="52" spans="1:8">
      <c r="A52" s="66"/>
      <c r="B52" s="66"/>
      <c r="C52" s="66"/>
      <c r="D52" s="66"/>
      <c r="E52" s="66"/>
      <c r="F52" s="66"/>
      <c r="G52" s="66"/>
      <c r="H52" s="66"/>
    </row>
    <row r="53" spans="1:8" ht="15.75">
      <c r="A53" s="73"/>
      <c r="B53" s="73"/>
      <c r="C53" s="73"/>
      <c r="D53" s="73"/>
      <c r="E53" s="73"/>
      <c r="F53" s="73"/>
      <c r="G53" s="73"/>
      <c r="H53" s="73"/>
    </row>
    <row r="54" spans="1:8" ht="15.75">
      <c r="A54" s="73"/>
      <c r="B54" s="73"/>
      <c r="C54" s="73"/>
      <c r="D54" s="73"/>
      <c r="E54" s="73"/>
      <c r="F54" s="73"/>
      <c r="G54" s="73"/>
      <c r="H54" s="73"/>
    </row>
    <row r="55" spans="1:8" ht="15.75">
      <c r="A55" s="73"/>
      <c r="B55" s="73"/>
      <c r="C55" s="73"/>
      <c r="D55" s="73"/>
    </row>
    <row r="56" spans="1:8" ht="15.75">
      <c r="A56" s="73"/>
      <c r="B56" s="73"/>
      <c r="C56" s="73"/>
      <c r="D56" s="73"/>
    </row>
  </sheetData>
  <mergeCells count="28">
    <mergeCell ref="A34:G34"/>
    <mergeCell ref="A38:G38"/>
    <mergeCell ref="A42:H42"/>
    <mergeCell ref="F40:G40"/>
    <mergeCell ref="D40:E40"/>
    <mergeCell ref="A54:D54"/>
    <mergeCell ref="E54:H54"/>
    <mergeCell ref="A55:D55"/>
    <mergeCell ref="A44:H44"/>
    <mergeCell ref="A56:D56"/>
    <mergeCell ref="A45:H45"/>
    <mergeCell ref="A52:D52"/>
    <mergeCell ref="E52:H52"/>
    <mergeCell ref="A53:D53"/>
    <mergeCell ref="E53:H53"/>
    <mergeCell ref="F46:H46"/>
    <mergeCell ref="A11:H11"/>
    <mergeCell ref="A12:H12"/>
    <mergeCell ref="A15:H15"/>
    <mergeCell ref="A26:G26"/>
    <mergeCell ref="A29:G29"/>
    <mergeCell ref="A18:G18"/>
    <mergeCell ref="A9:H9"/>
    <mergeCell ref="C1:H1"/>
    <mergeCell ref="C2:H2"/>
    <mergeCell ref="C3:H3"/>
    <mergeCell ref="C4:H4"/>
    <mergeCell ref="A7:H7"/>
  </mergeCells>
  <pageMargins left="0.511811024" right="0.511811024" top="0.78740157499999996" bottom="0.78740157499999996" header="0.31496062000000002" footer="0.31496062000000002"/>
  <pageSetup paperSize="9" scale="76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view="pageBreakPreview" zoomScaleNormal="55" zoomScaleSheetLayoutView="100" workbookViewId="0">
      <selection activeCell="G30" sqref="G30:J30"/>
    </sheetView>
  </sheetViews>
  <sheetFormatPr defaultColWidth="9.140625" defaultRowHeight="15"/>
  <cols>
    <col min="1" max="1" width="12.42578125" style="32" customWidth="1"/>
    <col min="2" max="2" width="27.28515625" style="32" customWidth="1"/>
    <col min="3" max="6" width="9.140625" style="32"/>
    <col min="7" max="7" width="17.7109375" style="32" customWidth="1"/>
    <col min="8" max="8" width="12.140625" style="32" customWidth="1"/>
    <col min="9" max="9" width="9.140625" style="32"/>
    <col min="10" max="10" width="11.140625" style="32" customWidth="1"/>
    <col min="11" max="16384" width="9.140625" style="32"/>
  </cols>
  <sheetData>
    <row r="1" spans="1:10">
      <c r="B1" s="46"/>
      <c r="C1" s="46"/>
      <c r="D1" s="78"/>
      <c r="E1" s="78"/>
      <c r="F1" s="78"/>
      <c r="G1" s="78"/>
      <c r="H1" s="78"/>
      <c r="I1" s="78"/>
      <c r="J1" s="78"/>
    </row>
    <row r="2" spans="1:10">
      <c r="B2" s="46"/>
      <c r="C2" s="46"/>
      <c r="D2" s="78"/>
      <c r="E2" s="78"/>
      <c r="F2" s="78"/>
      <c r="G2" s="78"/>
      <c r="H2" s="78"/>
      <c r="I2" s="78"/>
      <c r="J2" s="78"/>
    </row>
    <row r="3" spans="1:10" ht="15" customHeight="1">
      <c r="B3" s="46"/>
      <c r="C3" s="46"/>
      <c r="D3" s="78"/>
      <c r="E3" s="78"/>
      <c r="F3" s="78"/>
      <c r="G3" s="78"/>
      <c r="H3" s="78"/>
      <c r="I3" s="78"/>
      <c r="J3" s="78"/>
    </row>
    <row r="4" spans="1:10">
      <c r="B4" s="46"/>
      <c r="C4" s="46"/>
      <c r="D4" s="78"/>
      <c r="E4" s="78"/>
      <c r="F4" s="78"/>
      <c r="G4" s="78"/>
      <c r="H4" s="78"/>
      <c r="I4" s="78"/>
      <c r="J4" s="78"/>
    </row>
    <row r="5" spans="1:10">
      <c r="B5" s="46"/>
      <c r="C5" s="46"/>
      <c r="D5" s="46"/>
      <c r="E5" s="46"/>
      <c r="F5" s="46"/>
      <c r="G5" s="46"/>
      <c r="H5" s="46"/>
      <c r="I5" s="46"/>
      <c r="J5" s="46"/>
    </row>
    <row r="6" spans="1:10">
      <c r="A6" s="78" t="s">
        <v>0</v>
      </c>
      <c r="B6" s="78"/>
      <c r="C6" s="78"/>
      <c r="D6" s="78"/>
      <c r="E6" s="78"/>
      <c r="F6" s="78"/>
      <c r="G6" s="78"/>
      <c r="H6" s="78"/>
      <c r="I6" s="78"/>
      <c r="J6" s="78"/>
    </row>
    <row r="7" spans="1:10" ht="33.75" customHeight="1">
      <c r="A7" s="46"/>
      <c r="B7" s="46"/>
      <c r="C7" s="46"/>
      <c r="D7" s="46"/>
      <c r="E7" s="46"/>
      <c r="F7" s="46"/>
      <c r="G7" s="46"/>
      <c r="H7" s="46"/>
      <c r="I7" s="46"/>
      <c r="J7" s="46"/>
    </row>
    <row r="8" spans="1:10">
      <c r="A8" s="114" t="s">
        <v>64</v>
      </c>
      <c r="B8" s="114"/>
      <c r="C8" s="114"/>
      <c r="D8" s="114"/>
      <c r="E8" s="114"/>
      <c r="F8" s="114"/>
      <c r="G8" s="114"/>
      <c r="H8" s="114"/>
      <c r="I8" s="114"/>
      <c r="J8" s="114"/>
    </row>
    <row r="9" spans="1:10" ht="37.5" customHeight="1">
      <c r="A9" s="114"/>
      <c r="B9" s="114"/>
      <c r="C9" s="114"/>
      <c r="D9" s="114"/>
      <c r="E9" s="114"/>
      <c r="F9" s="114"/>
      <c r="G9" s="114"/>
      <c r="H9" s="114"/>
      <c r="I9" s="114"/>
      <c r="J9" s="114"/>
    </row>
    <row r="10" spans="1:10">
      <c r="A10" s="127" t="s">
        <v>65</v>
      </c>
      <c r="B10" s="127"/>
      <c r="C10" s="127"/>
      <c r="D10" s="127"/>
      <c r="E10" s="127"/>
      <c r="F10" s="127"/>
      <c r="G10" s="128" t="s">
        <v>66</v>
      </c>
      <c r="H10" s="129"/>
      <c r="I10" s="130" t="s">
        <v>67</v>
      </c>
      <c r="J10" s="131"/>
    </row>
    <row r="11" spans="1:10">
      <c r="A11" s="132" t="s">
        <v>68</v>
      </c>
      <c r="B11" s="132"/>
      <c r="C11" s="132"/>
      <c r="D11" s="132"/>
      <c r="E11" s="132"/>
      <c r="F11" s="132"/>
      <c r="G11" s="133" t="s">
        <v>69</v>
      </c>
      <c r="H11" s="134"/>
      <c r="I11" s="137">
        <v>42796</v>
      </c>
      <c r="J11" s="138"/>
    </row>
    <row r="12" spans="1:10">
      <c r="A12" s="132" t="s">
        <v>70</v>
      </c>
      <c r="B12" s="132"/>
      <c r="C12" s="132"/>
      <c r="D12" s="132"/>
      <c r="E12" s="132"/>
      <c r="F12" s="132"/>
      <c r="G12" s="135"/>
      <c r="H12" s="136"/>
      <c r="I12" s="139"/>
      <c r="J12" s="140"/>
    </row>
    <row r="13" spans="1:10">
      <c r="A13" s="47"/>
      <c r="B13" s="47"/>
      <c r="C13" s="47"/>
      <c r="D13" s="47"/>
      <c r="E13" s="47"/>
      <c r="F13" s="48"/>
      <c r="G13" s="49"/>
      <c r="H13" s="49"/>
      <c r="I13" s="50"/>
      <c r="J13" s="51"/>
    </row>
    <row r="14" spans="1:10">
      <c r="A14" s="80"/>
      <c r="B14" s="80"/>
      <c r="C14" s="80"/>
      <c r="D14" s="80"/>
      <c r="E14" s="80"/>
      <c r="F14" s="80"/>
      <c r="G14" s="115" t="s">
        <v>71</v>
      </c>
      <c r="H14" s="116"/>
      <c r="I14" s="116"/>
      <c r="J14" s="117"/>
    </row>
    <row r="15" spans="1:10">
      <c r="A15" s="118" t="s">
        <v>81</v>
      </c>
      <c r="B15" s="119"/>
      <c r="C15" s="119"/>
      <c r="D15" s="119"/>
      <c r="E15" s="120"/>
      <c r="F15" s="52"/>
      <c r="G15" s="124" t="s">
        <v>72</v>
      </c>
      <c r="H15" s="125"/>
      <c r="I15" s="125"/>
      <c r="J15" s="126"/>
    </row>
    <row r="16" spans="1:10">
      <c r="A16" s="121"/>
      <c r="B16" s="122"/>
      <c r="C16" s="122"/>
      <c r="D16" s="122"/>
      <c r="E16" s="123"/>
      <c r="F16" s="52"/>
      <c r="G16" s="124" t="s">
        <v>73</v>
      </c>
      <c r="H16" s="125"/>
      <c r="I16" s="125"/>
      <c r="J16" s="126"/>
    </row>
    <row r="17" spans="1:10">
      <c r="A17" s="52"/>
      <c r="B17" s="52"/>
      <c r="C17" s="52"/>
      <c r="D17" s="52"/>
      <c r="E17" s="52"/>
      <c r="F17" s="52"/>
      <c r="G17" s="46"/>
      <c r="H17" s="46"/>
      <c r="I17"/>
      <c r="J17"/>
    </row>
    <row r="18" spans="1:10">
      <c r="A18" s="141" t="s">
        <v>4</v>
      </c>
      <c r="B18" s="141" t="s">
        <v>74</v>
      </c>
      <c r="C18" s="141"/>
      <c r="D18" s="141" t="s">
        <v>75</v>
      </c>
      <c r="E18" s="141"/>
      <c r="F18" s="141"/>
      <c r="G18" s="115" t="s">
        <v>76</v>
      </c>
      <c r="H18" s="117"/>
      <c r="I18" s="142" t="s">
        <v>9</v>
      </c>
      <c r="J18" s="143"/>
    </row>
    <row r="19" spans="1:10">
      <c r="A19" s="141"/>
      <c r="B19" s="141"/>
      <c r="C19" s="141"/>
      <c r="D19" s="141"/>
      <c r="E19" s="141"/>
      <c r="F19" s="141"/>
      <c r="G19" s="81" t="s">
        <v>84</v>
      </c>
      <c r="H19" s="81"/>
      <c r="I19" s="144"/>
      <c r="J19" s="145"/>
    </row>
    <row r="20" spans="1:10" ht="75">
      <c r="A20" s="141"/>
      <c r="B20" s="141"/>
      <c r="C20" s="141"/>
      <c r="D20" s="141"/>
      <c r="E20" s="141"/>
      <c r="F20" s="141"/>
      <c r="G20" s="53" t="s">
        <v>87</v>
      </c>
      <c r="H20" s="53" t="s">
        <v>85</v>
      </c>
      <c r="I20" s="146"/>
      <c r="J20" s="147"/>
    </row>
    <row r="21" spans="1:10" ht="21.95" customHeight="1">
      <c r="A21" s="98" t="s">
        <v>50</v>
      </c>
      <c r="B21" s="110" t="str">
        <f>'Planilha Orçamentária'!D17</f>
        <v>Placa de identificação para obra</v>
      </c>
      <c r="C21" s="111"/>
      <c r="D21" s="104" t="s">
        <v>15</v>
      </c>
      <c r="E21" s="104"/>
      <c r="F21" s="104"/>
      <c r="G21" s="105">
        <f>'Planilha Orçamentária'!E17</f>
        <v>6</v>
      </c>
      <c r="H21" s="106"/>
      <c r="I21" s="105">
        <v>6</v>
      </c>
      <c r="J21" s="106"/>
    </row>
    <row r="22" spans="1:10" ht="21.95" customHeight="1">
      <c r="A22" s="99"/>
      <c r="B22" s="112"/>
      <c r="C22" s="113"/>
      <c r="D22" s="104" t="s">
        <v>77</v>
      </c>
      <c r="E22" s="104"/>
      <c r="F22" s="104"/>
      <c r="G22" s="91">
        <v>2644.67</v>
      </c>
      <c r="H22" s="107"/>
      <c r="I22" s="108">
        <f>G22</f>
        <v>2644.67</v>
      </c>
      <c r="J22" s="109"/>
    </row>
    <row r="23" spans="1:10" ht="21.95" customHeight="1">
      <c r="A23" s="98" t="s">
        <v>56</v>
      </c>
      <c r="B23" s="100" t="s">
        <v>86</v>
      </c>
      <c r="C23" s="101"/>
      <c r="D23" s="104" t="s">
        <v>15</v>
      </c>
      <c r="E23" s="104"/>
      <c r="F23" s="104"/>
      <c r="G23" s="105">
        <v>3887.84</v>
      </c>
      <c r="H23" s="106"/>
      <c r="I23" s="105">
        <f>G23</f>
        <v>3887.84</v>
      </c>
      <c r="J23" s="106"/>
    </row>
    <row r="24" spans="1:10" ht="74.25" customHeight="1">
      <c r="A24" s="99"/>
      <c r="B24" s="102"/>
      <c r="C24" s="103"/>
      <c r="D24" s="104" t="s">
        <v>77</v>
      </c>
      <c r="E24" s="104"/>
      <c r="F24" s="104"/>
      <c r="G24" s="91">
        <v>191100.71</v>
      </c>
      <c r="H24" s="107"/>
      <c r="I24" s="108">
        <f>G24</f>
        <v>191100.71</v>
      </c>
      <c r="J24" s="109"/>
    </row>
    <row r="25" spans="1:10" s="55" customFormat="1" ht="21.95" customHeight="1">
      <c r="A25" s="93" t="s">
        <v>78</v>
      </c>
      <c r="B25" s="94"/>
      <c r="C25" s="94"/>
      <c r="D25" s="94"/>
      <c r="E25" s="94"/>
      <c r="F25" s="95"/>
      <c r="G25" s="96"/>
      <c r="H25" s="97"/>
      <c r="I25" s="96"/>
      <c r="J25" s="97"/>
    </row>
    <row r="26" spans="1:10" ht="21.95" customHeight="1">
      <c r="A26" s="87" t="s">
        <v>79</v>
      </c>
      <c r="B26" s="88"/>
      <c r="C26" s="88"/>
      <c r="D26" s="88"/>
      <c r="E26" s="88"/>
      <c r="F26" s="89"/>
      <c r="G26" s="91">
        <v>100000</v>
      </c>
      <c r="H26" s="92"/>
      <c r="I26" s="90">
        <f>G26</f>
        <v>100000</v>
      </c>
      <c r="J26" s="90"/>
    </row>
    <row r="27" spans="1:10" ht="21.95" customHeight="1" thickBot="1">
      <c r="A27" s="81" t="s">
        <v>80</v>
      </c>
      <c r="B27" s="81"/>
      <c r="C27" s="81"/>
      <c r="D27" s="81"/>
      <c r="E27" s="81"/>
      <c r="F27" s="81"/>
      <c r="G27" s="91">
        <f>G28-G26</f>
        <v>93745.38</v>
      </c>
      <c r="H27" s="92"/>
      <c r="I27" s="82">
        <f>G27</f>
        <v>93745.38</v>
      </c>
      <c r="J27" s="83"/>
    </row>
    <row r="28" spans="1:10" ht="21.95" customHeight="1" thickBot="1">
      <c r="A28" s="84" t="s">
        <v>9</v>
      </c>
      <c r="B28" s="84"/>
      <c r="C28" s="84"/>
      <c r="D28" s="84"/>
      <c r="E28" s="84"/>
      <c r="F28" s="84"/>
      <c r="G28" s="91">
        <f>SUM(I22+I24)</f>
        <v>193745.38</v>
      </c>
      <c r="H28" s="92"/>
      <c r="I28" s="85">
        <f>G28</f>
        <v>193745.38</v>
      </c>
      <c r="J28" s="86"/>
    </row>
    <row r="29" spans="1:10">
      <c r="A29" s="79"/>
      <c r="B29" s="79"/>
      <c r="C29" s="79"/>
      <c r="D29" s="79"/>
      <c r="E29" s="79"/>
      <c r="F29" s="79"/>
      <c r="G29" s="79"/>
      <c r="H29" s="79"/>
      <c r="I29" s="80"/>
      <c r="J29" s="80"/>
    </row>
    <row r="30" spans="1:10" ht="50.25" customHeight="1">
      <c r="A30"/>
      <c r="B30" s="54"/>
      <c r="C30" s="54"/>
      <c r="D30" s="54"/>
      <c r="E30" s="54"/>
      <c r="F30" s="54"/>
      <c r="G30" s="78" t="s">
        <v>90</v>
      </c>
      <c r="H30" s="78"/>
      <c r="I30" s="78"/>
      <c r="J30" s="78"/>
    </row>
    <row r="31" spans="1:10">
      <c r="B31" s="46"/>
      <c r="C31" s="46"/>
      <c r="G31" s="46"/>
      <c r="H31" s="46"/>
    </row>
    <row r="32" spans="1:10">
      <c r="B32" s="46"/>
      <c r="C32" s="46"/>
      <c r="G32" s="46"/>
      <c r="H32" s="46"/>
    </row>
    <row r="33" spans="2:8">
      <c r="B33" s="46"/>
      <c r="C33" s="46"/>
      <c r="G33" s="46"/>
      <c r="H33" s="46"/>
    </row>
    <row r="34" spans="2:8">
      <c r="B34" s="46"/>
      <c r="C34" s="46"/>
      <c r="F34" s="78"/>
      <c r="G34" s="78"/>
      <c r="H34" s="78"/>
    </row>
    <row r="35" spans="2:8" ht="54.75" customHeight="1">
      <c r="B35" s="46"/>
      <c r="C35" s="46"/>
      <c r="F35" s="78"/>
      <c r="G35" s="78"/>
      <c r="H35" s="78"/>
    </row>
    <row r="36" spans="2:8">
      <c r="B36" s="46"/>
      <c r="C36" s="46"/>
      <c r="F36" s="78"/>
      <c r="G36" s="78"/>
      <c r="H36" s="78"/>
    </row>
    <row r="37" spans="2:8">
      <c r="B37" s="46"/>
      <c r="C37" s="46"/>
      <c r="F37" s="78"/>
      <c r="G37" s="78"/>
      <c r="H37" s="78"/>
    </row>
    <row r="38" spans="2:8">
      <c r="B38" s="46"/>
      <c r="C38" s="46"/>
      <c r="F38" s="78"/>
      <c r="G38" s="78"/>
      <c r="H38" s="78"/>
    </row>
  </sheetData>
  <mergeCells count="59">
    <mergeCell ref="G22:H22"/>
    <mergeCell ref="A10:F10"/>
    <mergeCell ref="G10:H10"/>
    <mergeCell ref="I10:J10"/>
    <mergeCell ref="A11:F11"/>
    <mergeCell ref="G11:H12"/>
    <mergeCell ref="I11:J12"/>
    <mergeCell ref="A12:F12"/>
    <mergeCell ref="A18:A20"/>
    <mergeCell ref="B18:C20"/>
    <mergeCell ref="D18:F20"/>
    <mergeCell ref="G18:H18"/>
    <mergeCell ref="I18:J20"/>
    <mergeCell ref="G19:H19"/>
    <mergeCell ref="I21:J21"/>
    <mergeCell ref="I22:J22"/>
    <mergeCell ref="A21:A22"/>
    <mergeCell ref="B21:C22"/>
    <mergeCell ref="D21:F21"/>
    <mergeCell ref="D1:J1"/>
    <mergeCell ref="D2:J2"/>
    <mergeCell ref="D3:J3"/>
    <mergeCell ref="D4:J4"/>
    <mergeCell ref="A6:J6"/>
    <mergeCell ref="A8:J9"/>
    <mergeCell ref="A14:F14"/>
    <mergeCell ref="G14:J14"/>
    <mergeCell ref="A15:E16"/>
    <mergeCell ref="G15:J15"/>
    <mergeCell ref="G16:J16"/>
    <mergeCell ref="G21:H21"/>
    <mergeCell ref="D22:F22"/>
    <mergeCell ref="A25:F25"/>
    <mergeCell ref="G25:H25"/>
    <mergeCell ref="I25:J25"/>
    <mergeCell ref="A23:A24"/>
    <mergeCell ref="B23:C24"/>
    <mergeCell ref="D23:F23"/>
    <mergeCell ref="G23:H23"/>
    <mergeCell ref="D24:F24"/>
    <mergeCell ref="G24:H24"/>
    <mergeCell ref="I23:J23"/>
    <mergeCell ref="I24:J24"/>
    <mergeCell ref="A27:F27"/>
    <mergeCell ref="I27:J27"/>
    <mergeCell ref="A28:F28"/>
    <mergeCell ref="I28:J28"/>
    <mergeCell ref="A26:F26"/>
    <mergeCell ref="I26:J26"/>
    <mergeCell ref="G26:H26"/>
    <mergeCell ref="G27:H27"/>
    <mergeCell ref="G28:H28"/>
    <mergeCell ref="F38:H38"/>
    <mergeCell ref="A29:J29"/>
    <mergeCell ref="G30:J30"/>
    <mergeCell ref="F34:H34"/>
    <mergeCell ref="F35:H35"/>
    <mergeCell ref="F36:H36"/>
    <mergeCell ref="F37:H37"/>
  </mergeCells>
  <pageMargins left="0.51181102362204722" right="0.51181102362204722" top="0" bottom="0" header="0.31496062992125984" footer="0.31496062992125984"/>
  <pageSetup paperSize="9" scale="73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Orçamentária</vt:lpstr>
      <vt:lpstr>Cronograma Desembolso</vt:lpstr>
      <vt:lpstr>'Cronograma Desembolso'!Area_de_impressao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</dc:creator>
  <cp:lastModifiedBy>Gabriela Freire</cp:lastModifiedBy>
  <cp:lastPrinted>2017-07-17T17:00:02Z</cp:lastPrinted>
  <dcterms:created xsi:type="dcterms:W3CDTF">2016-02-29T18:01:22Z</dcterms:created>
  <dcterms:modified xsi:type="dcterms:W3CDTF">2017-07-18T16:31:08Z</dcterms:modified>
</cp:coreProperties>
</file>