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engci\Desktop\CEI - DONA MARIA BRUDER CAMARGO\"/>
    </mc:Choice>
  </mc:AlternateContent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17" i="1"/>
  <c r="R18" i="1"/>
  <c r="R19" i="1"/>
  <c r="R20" i="1"/>
  <c r="R9" i="1"/>
  <c r="Q10" i="1"/>
  <c r="Q11" i="1"/>
  <c r="Q12" i="1"/>
  <c r="Q13" i="1"/>
  <c r="Q14" i="1"/>
  <c r="Q15" i="1"/>
  <c r="Q16" i="1"/>
  <c r="Q17" i="1"/>
  <c r="Q19" i="1"/>
  <c r="Q20" i="1"/>
  <c r="Q9" i="1"/>
  <c r="K10" i="1" l="1"/>
  <c r="O10" i="1" l="1"/>
  <c r="O11" i="1"/>
  <c r="O12" i="1"/>
  <c r="O13" i="1"/>
  <c r="O14" i="1"/>
  <c r="O15" i="1"/>
  <c r="O16" i="1"/>
  <c r="O17" i="1"/>
  <c r="O18" i="1"/>
  <c r="O19" i="1"/>
  <c r="O20" i="1"/>
  <c r="O9" i="1"/>
  <c r="M10" i="1"/>
  <c r="M11" i="1"/>
  <c r="M12" i="1"/>
  <c r="M13" i="1"/>
  <c r="M14" i="1"/>
  <c r="M15" i="1"/>
  <c r="M16" i="1"/>
  <c r="M17" i="1"/>
  <c r="M18" i="1"/>
  <c r="M19" i="1"/>
  <c r="M20" i="1"/>
  <c r="M9" i="1"/>
  <c r="K11" i="1"/>
  <c r="K12" i="1"/>
  <c r="K13" i="1"/>
  <c r="K14" i="1"/>
  <c r="K15" i="1"/>
  <c r="K16" i="1"/>
  <c r="K17" i="1"/>
  <c r="K18" i="1"/>
  <c r="K19" i="1"/>
  <c r="K20" i="1"/>
  <c r="K9" i="1"/>
  <c r="I10" i="1"/>
  <c r="I11" i="1"/>
  <c r="I12" i="1"/>
  <c r="I13" i="1"/>
  <c r="I14" i="1"/>
  <c r="I15" i="1"/>
  <c r="I16" i="1"/>
  <c r="I17" i="1"/>
  <c r="I18" i="1"/>
  <c r="I19" i="1"/>
  <c r="I20" i="1"/>
  <c r="I9" i="1"/>
  <c r="G10" i="1"/>
  <c r="G11" i="1"/>
  <c r="G12" i="1"/>
  <c r="G13" i="1"/>
  <c r="G14" i="1"/>
  <c r="G15" i="1"/>
  <c r="G16" i="1"/>
  <c r="G17" i="1"/>
  <c r="G18" i="1"/>
  <c r="G19" i="1"/>
  <c r="G20" i="1"/>
  <c r="G9" i="1"/>
  <c r="E10" i="1"/>
  <c r="E11" i="1"/>
  <c r="E12" i="1"/>
  <c r="E13" i="1"/>
  <c r="E14" i="1"/>
  <c r="E15" i="1"/>
  <c r="E16" i="1"/>
  <c r="E17" i="1"/>
  <c r="E18" i="1"/>
  <c r="Q18" i="1" s="1"/>
  <c r="E19" i="1"/>
  <c r="E20" i="1"/>
  <c r="E9" i="1"/>
  <c r="C21" i="1"/>
  <c r="D10" i="1" l="1"/>
  <c r="D13" i="1"/>
  <c r="D17" i="1"/>
  <c r="D20" i="1"/>
  <c r="L21" i="1"/>
  <c r="D21" i="1"/>
  <c r="D18" i="1"/>
  <c r="D15" i="1"/>
  <c r="D11" i="1"/>
  <c r="D9" i="1"/>
  <c r="D12" i="1"/>
  <c r="D16" i="1"/>
  <c r="D19" i="1"/>
  <c r="P21" i="1"/>
  <c r="D14" i="1"/>
  <c r="J21" i="1"/>
  <c r="N21" i="1"/>
  <c r="H21" i="1"/>
  <c r="F21" i="1"/>
  <c r="I21" i="1"/>
  <c r="M21" i="1"/>
  <c r="O21" i="1"/>
  <c r="E21" i="1"/>
  <c r="K21" i="1"/>
  <c r="G21" i="1"/>
  <c r="Q21" i="1" l="1"/>
  <c r="R21" i="1"/>
</calcChain>
</file>

<file path=xl/sharedStrings.xml><?xml version="1.0" encoding="utf-8"?>
<sst xmlns="http://schemas.openxmlformats.org/spreadsheetml/2006/main" count="55" uniqueCount="44">
  <si>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</si>
  <si>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</si>
  <si>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</si>
  <si>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</si>
  <si>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</si>
  <si>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</si>
  <si>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</si>
  <si>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</si>
  <si>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</si>
  <si>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</si>
  <si>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</si>
  <si>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</si>
  <si>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</si>
  <si>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</si>
  <si>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</si>
  <si>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</si>
  <si>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</si>
  <si>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ELEMENTOS DE MADEIRA/ COMP. ESPECIAIS</t>
  </si>
  <si>
    <t>ALVENARIA E OUTROS ELEM. DIVISORIOS</t>
  </si>
  <si>
    <t>COBERTURA</t>
  </si>
  <si>
    <t>INSTALACOES HIDRAULICAS</t>
  </si>
  <si>
    <t>INSTALACOES ELETRICAS</t>
  </si>
  <si>
    <t>FORRO</t>
  </si>
  <si>
    <t>PISOS INTERNOS/ RODAPES/ PEITORIS</t>
  </si>
  <si>
    <t>SERVICOS COMPLEMENTARES</t>
  </si>
  <si>
    <t>SERVICOS PRELIMINARES</t>
  </si>
  <si>
    <t>IMPERMEABILIZACOES/ J. DE DILATACAO</t>
  </si>
  <si>
    <t>REVESTIMENTOS: TETO E PAREDE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</si>
  <si>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</si>
  <si>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</si>
  <si>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</si>
  <si>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</si>
  <si>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</si>
  <si>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</si>
  <si>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</si>
  <si>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</si>
  <si>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</si>
  <si>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PROPONENTE: Prefeitura Municipal de Birigui</t>
  </si>
  <si>
    <t>VALOR ACUMULADO</t>
  </si>
  <si>
    <t>PERCENTUAL</t>
  </si>
  <si>
    <t>R$</t>
  </si>
  <si>
    <t>(%)</t>
  </si>
  <si>
    <t>Birigui, 10 de outubro de 2017</t>
  </si>
  <si>
    <t>LOCAL: AVENIDA BENJAMIN LOT N° 180 - CONJ. HAB. JOÃO CREVELARO - BIRIGUI-SP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</si>
</sst>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9" xfId="0" applyNumberFormat="1" applyFont="1" applyFill="1" applyBorder="1"/>
    <xf numFmtId="2" fontId="6" fillId="3" borderId="10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2" fontId="6" fillId="3" borderId="22" xfId="0" applyNumberFormat="1" applyFont="1" applyFill="1" applyBorder="1" applyAlignment="1">
      <alignment horizontal="center" vertical="center"/>
    </xf>
    <xf numFmtId="164" fontId="6" fillId="3" borderId="22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9" xfId="0" applyNumberFormat="1" applyFont="1" applyFill="1" applyBorder="1" applyAlignment="1">
      <alignment horizontal="center"/>
    </xf>
    <xf numFmtId="164" fontId="6" fillId="3" borderId="11" xfId="0" applyNumberFormat="1" applyFont="1" applyFill="1" applyBorder="1"/>
    <xf numFmtId="164" fontId="6" fillId="3" borderId="11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2" fontId="6" fillId="3" borderId="20" xfId="0" applyNumberFormat="1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/>
    </xf>
    <xf numFmtId="2" fontId="2" fillId="3" borderId="10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/>
    <xf numFmtId="164" fontId="6" fillId="0" borderId="1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" fontId="6" fillId="3" borderId="21" xfId="0" applyNumberFormat="1" applyFont="1" applyFill="1" applyBorder="1" applyAlignment="1">
      <alignment horizontal="center"/>
    </xf>
    <xf numFmtId="164" fontId="6" fillId="0" borderId="12" xfId="0" applyNumberFormat="1" applyFont="1" applyBorder="1"/>
    <xf numFmtId="164" fontId="6" fillId="0" borderId="1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5" fillId="4" borderId="18" xfId="0" applyFont="1" applyFill="1" applyBorder="1"/>
    <xf numFmtId="0" fontId="5" fillId="4" borderId="18" xfId="0" applyFont="1" applyFill="1" applyBorder="1" applyAlignment="1">
      <alignment horizontal="right"/>
    </xf>
    <xf numFmtId="164" fontId="5" fillId="4" borderId="18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 applyAlignment="1">
      <alignment horizontal="center" vertical="center"/>
    </xf>
    <xf numFmtId="164" fontId="5" fillId="4" borderId="15" xfId="0" applyNumberFormat="1" applyFont="1" applyFill="1" applyBorder="1"/>
    <xf numFmtId="10" fontId="5" fillId="4" borderId="16" xfId="1" applyNumberFormat="1" applyFont="1" applyFill="1" applyBorder="1"/>
    <xf numFmtId="10" fontId="5" fillId="4" borderId="14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7" xfId="0" applyFont="1" applyFill="1" applyBorder="1" applyAlignment="1">
      <alignment horizontal="center" vertical="center"/>
    </xf>
    <xf numFmtId="164" fontId="6" fillId="3" borderId="28" xfId="0" applyNumberFormat="1" applyFont="1" applyFill="1" applyBorder="1"/>
    <xf numFmtId="164" fontId="6" fillId="3" borderId="24" xfId="0" applyNumberFormat="1" applyFont="1" applyFill="1" applyBorder="1"/>
    <xf numFmtId="164" fontId="2" fillId="3" borderId="24" xfId="0" applyNumberFormat="1" applyFont="1" applyFill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6" fillId="3" borderId="26" xfId="0" applyFont="1" applyFill="1" applyBorder="1"/>
    <xf numFmtId="0" fontId="2" fillId="3" borderId="26" xfId="0" applyFont="1" applyFill="1" applyBorder="1"/>
    <xf numFmtId="0" fontId="2" fillId="0" borderId="26" xfId="0" applyFont="1" applyBorder="1"/>
    <xf numFmtId="0" fontId="2" fillId="0" borderId="30" xfId="0" applyFont="1" applyBorder="1"/>
    <xf numFmtId="0" fontId="2" fillId="0" borderId="32" xfId="0" applyFont="1" applyBorder="1"/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2" fontId="2" fillId="3" borderId="34" xfId="0" applyNumberFormat="1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5" fillId="4" borderId="35" xfId="1" applyNumberFormat="1" applyFont="1" applyFill="1" applyBorder="1"/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65" fontId="2" fillId="3" borderId="36" xfId="0" applyNumberFormat="1" applyFont="1" applyFill="1" applyBorder="1"/>
    <xf numFmtId="9" fontId="2" fillId="3" borderId="36" xfId="1" applyFont="1" applyFill="1" applyBorder="1"/>
    <xf numFmtId="0" fontId="2" fillId="0" borderId="0" xfId="0" applyFont="1" applyBorder="1" applyAlignment="1">
      <alignment horizontal="center"/>
    </xf>
    <xf numFmtId="0" fontId="4" fillId="0" borderId="30" xfId="0" applyFont="1" applyFill="1" applyBorder="1" applyAlignment="1"/>
    <xf numFmtId="0" fontId="4" fillId="0" borderId="39" xfId="0" applyFont="1" applyFill="1" applyBorder="1" applyAlignment="1"/>
    <xf numFmtId="0" fontId="2" fillId="0" borderId="40" xfId="0" applyFont="1" applyBorder="1"/>
    <xf numFmtId="0" fontId="4" fillId="0" borderId="41" xfId="0" applyFont="1" applyFill="1" applyBorder="1"/>
    <xf numFmtId="0" fontId="5" fillId="6" borderId="42" xfId="0" applyFont="1" applyFill="1" applyBorder="1"/>
    <xf numFmtId="0" fontId="2" fillId="6" borderId="42" xfId="0" applyFont="1" applyFill="1" applyBorder="1"/>
    <xf numFmtId="0" fontId="2" fillId="0" borderId="42" xfId="0" applyFont="1" applyBorder="1"/>
    <xf numFmtId="0" fontId="2" fillId="0" borderId="43" xfId="0" applyFont="1" applyBorder="1"/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28</xdr:row>
      <xdr:rowOff>133350</xdr:rowOff>
    </xdr:from>
    <xdr:to>
      <xdr:col>2</xdr:col>
      <xdr:colOff>981075</xdr:colOff>
      <xdr:row>34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19818" y="5293179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28</xdr:row>
      <xdr:rowOff>142874</xdr:rowOff>
    </xdr:from>
    <xdr:to>
      <xdr:col>10</xdr:col>
      <xdr:colOff>19050</xdr:colOff>
      <xdr:row>33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7160078" y="5302703"/>
          <a:ext cx="433251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600075</xdr:colOff>
      <xdr:row>28</xdr:row>
      <xdr:rowOff>152400</xdr:rowOff>
    </xdr:from>
    <xdr:to>
      <xdr:col>16</xdr:col>
      <xdr:colOff>0</xdr:colOff>
      <xdr:row>33</xdr:row>
      <xdr:rowOff>66675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1344275" y="9820275"/>
          <a:ext cx="3438525" cy="86677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"/>
  <sheetViews>
    <sheetView tabSelected="1" view="pageLayout" topLeftCell="A2" zoomScale="70" zoomScaleNormal="100" zoomScalePageLayoutView="70" workbookViewId="0">
      <selection activeCell="D24" sqref="D24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8" ht="30.75" customHeight="1" thickBot="1" x14ac:dyDescent="0.3">
      <c r="A2" s="78" t="s">
        <v>36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</row>
    <row r="3" spans="1:18" ht="14.4" thickBot="1" x14ac:dyDescent="0.3"/>
    <row r="4" spans="1:18" ht="15.6" x14ac:dyDescent="0.3">
      <c r="A4" s="68" t="s">
        <v>37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</row>
    <row r="5" spans="1:18" ht="16.2" thickBot="1" x14ac:dyDescent="0.35">
      <c r="A5" s="71" t="s">
        <v>43</v>
      </c>
      <c r="B5" s="72"/>
      <c r="C5" s="72"/>
      <c r="D5" s="72"/>
      <c r="E5" s="72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4"/>
      <c r="R5" s="75"/>
    </row>
    <row r="6" spans="1:18" ht="14.4" thickBot="1" x14ac:dyDescent="0.3"/>
    <row r="7" spans="1:18" ht="14.4" thickBot="1" x14ac:dyDescent="0.3">
      <c r="A7" s="2"/>
      <c r="B7" s="2"/>
      <c r="C7" s="2"/>
      <c r="D7" s="3"/>
      <c r="E7" s="76" t="s">
        <v>29</v>
      </c>
      <c r="F7" s="77"/>
      <c r="G7" s="76" t="s">
        <v>31</v>
      </c>
      <c r="H7" s="77"/>
      <c r="I7" s="76" t="s">
        <v>32</v>
      </c>
      <c r="J7" s="77"/>
      <c r="K7" s="76" t="s">
        <v>33</v>
      </c>
      <c r="L7" s="77"/>
      <c r="M7" s="76" t="s">
        <v>34</v>
      </c>
      <c r="N7" s="77"/>
      <c r="O7" s="76" t="s">
        <v>35</v>
      </c>
      <c r="P7" s="77"/>
      <c r="Q7" s="53" t="s">
        <v>38</v>
      </c>
      <c r="R7" s="54" t="s">
        <v>39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63" t="s">
        <v>40</v>
      </c>
      <c r="R8" s="64" t="s">
        <v>41</v>
      </c>
    </row>
    <row r="9" spans="1:18" s="14" customFormat="1" x14ac:dyDescent="0.25">
      <c r="A9" s="44" t="s">
        <v>5</v>
      </c>
      <c r="B9" s="50" t="s">
        <v>25</v>
      </c>
      <c r="C9" s="45">
        <v>11330.71</v>
      </c>
      <c r="D9" s="8">
        <f t="shared" ref="D9:D20" si="0">(C9/$C$21)*100</f>
        <v>6.9787067930096844</v>
      </c>
      <c r="E9" s="9">
        <f>(F9/100)*C9</f>
        <v>11330.71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13"/>
      <c r="O9" s="11">
        <f>(P9/100)*C9</f>
        <v>0</v>
      </c>
      <c r="P9" s="55"/>
      <c r="Q9" s="65">
        <f>E9+G9+I9+K9+M9+O9</f>
        <v>11330.71</v>
      </c>
      <c r="R9" s="66">
        <f>(F9+H9+J9+L9+N9+P9)/100</f>
        <v>1</v>
      </c>
    </row>
    <row r="10" spans="1:18" s="14" customFormat="1" x14ac:dyDescent="0.25">
      <c r="A10" s="44" t="s">
        <v>6</v>
      </c>
      <c r="B10" s="50" t="s">
        <v>18</v>
      </c>
      <c r="C10" s="46">
        <v>1397.57</v>
      </c>
      <c r="D10" s="15">
        <f t="shared" si="0"/>
        <v>0.86077847307949318</v>
      </c>
      <c r="E10" s="16">
        <f t="shared" ref="E10:E20" si="1">(F10/100)*C10</f>
        <v>1397.57</v>
      </c>
      <c r="F10" s="10">
        <v>100</v>
      </c>
      <c r="G10" s="17">
        <f t="shared" ref="G10:G20" si="2">(H10/100)*C10</f>
        <v>0</v>
      </c>
      <c r="H10" s="10"/>
      <c r="I10" s="17">
        <f t="shared" ref="I10:I20" si="3">(J10/100)*C10</f>
        <v>0</v>
      </c>
      <c r="J10" s="10"/>
      <c r="K10" s="17">
        <f t="shared" ref="K10:K20" si="4">(L10/100)*C10</f>
        <v>0</v>
      </c>
      <c r="L10" s="10"/>
      <c r="M10" s="17">
        <f t="shared" ref="M10:M20" si="5">(N10/100)*C10</f>
        <v>0</v>
      </c>
      <c r="N10" s="18"/>
      <c r="O10" s="17">
        <f t="shared" ref="O10:O20" si="6">(P10/100)*C10</f>
        <v>0</v>
      </c>
      <c r="P10" s="56"/>
      <c r="Q10" s="65">
        <f t="shared" ref="Q10:Q21" si="7">E10+G10+I10+K10+M10+O10</f>
        <v>1397.57</v>
      </c>
      <c r="R10" s="66">
        <f t="shared" ref="R10:R20" si="8">(F10+H10+J10+L10+N10+P10)/100</f>
        <v>1</v>
      </c>
    </row>
    <row r="11" spans="1:18" s="14" customFormat="1" x14ac:dyDescent="0.25">
      <c r="A11" s="44" t="s">
        <v>7</v>
      </c>
      <c r="B11" s="50" t="s">
        <v>17</v>
      </c>
      <c r="C11" s="46">
        <v>2486.71</v>
      </c>
      <c r="D11" s="19">
        <f t="shared" si="0"/>
        <v>1.5315915745125515</v>
      </c>
      <c r="E11" s="16">
        <f t="shared" si="1"/>
        <v>0</v>
      </c>
      <c r="F11" s="10"/>
      <c r="G11" s="17">
        <f t="shared" si="2"/>
        <v>2486.71</v>
      </c>
      <c r="H11" s="10">
        <v>100</v>
      </c>
      <c r="I11" s="17">
        <f t="shared" si="3"/>
        <v>0</v>
      </c>
      <c r="J11" s="10"/>
      <c r="K11" s="17">
        <f t="shared" si="4"/>
        <v>0</v>
      </c>
      <c r="L11" s="10"/>
      <c r="M11" s="17">
        <f t="shared" si="5"/>
        <v>0</v>
      </c>
      <c r="N11" s="18"/>
      <c r="O11" s="17">
        <f t="shared" si="6"/>
        <v>0</v>
      </c>
      <c r="P11" s="56"/>
      <c r="Q11" s="65">
        <f t="shared" si="7"/>
        <v>2486.71</v>
      </c>
      <c r="R11" s="66">
        <f t="shared" si="8"/>
        <v>1</v>
      </c>
    </row>
    <row r="12" spans="1:18" s="14" customFormat="1" x14ac:dyDescent="0.25">
      <c r="A12" s="44" t="s">
        <v>8</v>
      </c>
      <c r="B12" s="51" t="s">
        <v>19</v>
      </c>
      <c r="C12" s="47">
        <v>11847.25</v>
      </c>
      <c r="D12" s="19">
        <f t="shared" si="0"/>
        <v>7.2968493636748244</v>
      </c>
      <c r="E12" s="16">
        <f t="shared" si="1"/>
        <v>0</v>
      </c>
      <c r="F12" s="10"/>
      <c r="G12" s="17">
        <f t="shared" si="2"/>
        <v>5923.625</v>
      </c>
      <c r="H12" s="10">
        <v>50</v>
      </c>
      <c r="I12" s="17">
        <f t="shared" si="3"/>
        <v>5923.625</v>
      </c>
      <c r="J12" s="21">
        <v>50</v>
      </c>
      <c r="K12" s="17">
        <f t="shared" si="4"/>
        <v>0</v>
      </c>
      <c r="L12" s="21"/>
      <c r="M12" s="17">
        <f t="shared" si="5"/>
        <v>0</v>
      </c>
      <c r="N12" s="22"/>
      <c r="O12" s="17">
        <f t="shared" si="6"/>
        <v>0</v>
      </c>
      <c r="P12" s="57"/>
      <c r="Q12" s="65">
        <f t="shared" si="7"/>
        <v>11847.25</v>
      </c>
      <c r="R12" s="66">
        <f t="shared" si="8"/>
        <v>1</v>
      </c>
    </row>
    <row r="13" spans="1:18" s="14" customFormat="1" x14ac:dyDescent="0.25">
      <c r="A13" s="44" t="s">
        <v>9</v>
      </c>
      <c r="B13" s="51" t="s">
        <v>20</v>
      </c>
      <c r="C13" s="47">
        <v>1214.25</v>
      </c>
      <c r="D13" s="20">
        <f t="shared" si="0"/>
        <v>0.74786970308233192</v>
      </c>
      <c r="E13" s="16">
        <f t="shared" si="1"/>
        <v>607.125</v>
      </c>
      <c r="F13" s="10">
        <v>50</v>
      </c>
      <c r="G13" s="17">
        <f t="shared" si="2"/>
        <v>0</v>
      </c>
      <c r="H13" s="10"/>
      <c r="I13" s="17">
        <f t="shared" si="3"/>
        <v>0</v>
      </c>
      <c r="J13" s="21"/>
      <c r="K13" s="17">
        <f t="shared" si="4"/>
        <v>0</v>
      </c>
      <c r="L13" s="21"/>
      <c r="M13" s="17">
        <f t="shared" si="5"/>
        <v>607.125</v>
      </c>
      <c r="N13" s="23">
        <v>50</v>
      </c>
      <c r="O13" s="17">
        <f t="shared" si="6"/>
        <v>0</v>
      </c>
      <c r="P13" s="57"/>
      <c r="Q13" s="65">
        <f t="shared" si="7"/>
        <v>1214.25</v>
      </c>
      <c r="R13" s="66">
        <f t="shared" si="8"/>
        <v>1</v>
      </c>
    </row>
    <row r="14" spans="1:18" s="14" customFormat="1" x14ac:dyDescent="0.25">
      <c r="A14" s="44" t="s">
        <v>10</v>
      </c>
      <c r="B14" s="51" t="s">
        <v>21</v>
      </c>
      <c r="C14" s="47">
        <v>59.95</v>
      </c>
      <c r="D14" s="15">
        <f t="shared" si="0"/>
        <v>3.6923853160210664E-2</v>
      </c>
      <c r="E14" s="16">
        <f t="shared" si="1"/>
        <v>29.975000000000001</v>
      </c>
      <c r="F14" s="10">
        <v>50</v>
      </c>
      <c r="G14" s="17">
        <f t="shared" si="2"/>
        <v>0</v>
      </c>
      <c r="H14" s="10"/>
      <c r="I14" s="17">
        <f t="shared" si="3"/>
        <v>29.975000000000001</v>
      </c>
      <c r="J14" s="21">
        <v>50</v>
      </c>
      <c r="K14" s="17">
        <f t="shared" si="4"/>
        <v>0</v>
      </c>
      <c r="L14" s="21"/>
      <c r="M14" s="17">
        <f t="shared" si="5"/>
        <v>0</v>
      </c>
      <c r="N14" s="23"/>
      <c r="O14" s="17">
        <f t="shared" si="6"/>
        <v>0</v>
      </c>
      <c r="P14" s="57"/>
      <c r="Q14" s="65">
        <f t="shared" si="7"/>
        <v>59.95</v>
      </c>
      <c r="R14" s="66">
        <f t="shared" si="8"/>
        <v>1</v>
      </c>
    </row>
    <row r="15" spans="1:18" s="14" customFormat="1" x14ac:dyDescent="0.25">
      <c r="A15" s="44" t="s">
        <v>11</v>
      </c>
      <c r="B15" s="51" t="s">
        <v>22</v>
      </c>
      <c r="C15" s="47">
        <v>2831.24</v>
      </c>
      <c r="D15" s="15">
        <f t="shared" si="0"/>
        <v>1.7437913264606308</v>
      </c>
      <c r="E15" s="16">
        <f t="shared" si="1"/>
        <v>1415.62</v>
      </c>
      <c r="F15" s="10">
        <v>50</v>
      </c>
      <c r="G15" s="17">
        <f t="shared" si="2"/>
        <v>1415.62</v>
      </c>
      <c r="H15" s="10">
        <v>50</v>
      </c>
      <c r="I15" s="17">
        <f t="shared" si="3"/>
        <v>0</v>
      </c>
      <c r="J15" s="21"/>
      <c r="K15" s="17">
        <f t="shared" si="4"/>
        <v>0</v>
      </c>
      <c r="L15" s="21"/>
      <c r="M15" s="17">
        <f t="shared" si="5"/>
        <v>0</v>
      </c>
      <c r="N15" s="22"/>
      <c r="O15" s="17">
        <f t="shared" si="6"/>
        <v>0</v>
      </c>
      <c r="P15" s="57"/>
      <c r="Q15" s="65">
        <f t="shared" si="7"/>
        <v>2831.24</v>
      </c>
      <c r="R15" s="66">
        <f t="shared" si="8"/>
        <v>1</v>
      </c>
    </row>
    <row r="16" spans="1:18" s="14" customFormat="1" x14ac:dyDescent="0.25">
      <c r="A16" s="44" t="s">
        <v>12</v>
      </c>
      <c r="B16" s="51" t="s">
        <v>26</v>
      </c>
      <c r="C16" s="47">
        <v>1927.64</v>
      </c>
      <c r="D16" s="19">
        <f t="shared" si="0"/>
        <v>1.1872543170266636</v>
      </c>
      <c r="E16" s="16">
        <f t="shared" si="1"/>
        <v>0</v>
      </c>
      <c r="F16" s="10"/>
      <c r="G16" s="17">
        <f t="shared" si="2"/>
        <v>0</v>
      </c>
      <c r="H16" s="10"/>
      <c r="I16" s="17">
        <f t="shared" si="3"/>
        <v>1927.64</v>
      </c>
      <c r="J16" s="21">
        <v>100</v>
      </c>
      <c r="K16" s="17">
        <f t="shared" si="4"/>
        <v>0</v>
      </c>
      <c r="L16" s="21"/>
      <c r="M16" s="17">
        <f t="shared" si="5"/>
        <v>0</v>
      </c>
      <c r="N16" s="23"/>
      <c r="O16" s="17">
        <f t="shared" si="6"/>
        <v>0</v>
      </c>
      <c r="P16" s="58"/>
      <c r="Q16" s="65">
        <f t="shared" si="7"/>
        <v>1927.64</v>
      </c>
      <c r="R16" s="66">
        <f t="shared" si="8"/>
        <v>1</v>
      </c>
    </row>
    <row r="17" spans="1:18" s="14" customFormat="1" x14ac:dyDescent="0.25">
      <c r="A17" s="44" t="s">
        <v>13</v>
      </c>
      <c r="B17" s="51" t="s">
        <v>27</v>
      </c>
      <c r="C17" s="47">
        <v>7367.65</v>
      </c>
      <c r="D17" s="19">
        <f t="shared" si="0"/>
        <v>4.5378152916734953</v>
      </c>
      <c r="E17" s="16">
        <f t="shared" si="1"/>
        <v>0</v>
      </c>
      <c r="F17" s="10"/>
      <c r="G17" s="17">
        <f t="shared" si="2"/>
        <v>5157.3549999999996</v>
      </c>
      <c r="H17" s="10">
        <v>70</v>
      </c>
      <c r="I17" s="17">
        <f t="shared" si="3"/>
        <v>2210.2949999999996</v>
      </c>
      <c r="J17" s="21">
        <v>30</v>
      </c>
      <c r="K17" s="17">
        <f t="shared" si="4"/>
        <v>0</v>
      </c>
      <c r="L17" s="21"/>
      <c r="M17" s="17">
        <f t="shared" si="5"/>
        <v>0</v>
      </c>
      <c r="N17" s="23"/>
      <c r="O17" s="17">
        <f t="shared" si="6"/>
        <v>0</v>
      </c>
      <c r="P17" s="58"/>
      <c r="Q17" s="65">
        <f t="shared" si="7"/>
        <v>7367.65</v>
      </c>
      <c r="R17" s="66">
        <f t="shared" si="8"/>
        <v>1</v>
      </c>
    </row>
    <row r="18" spans="1:18" x14ac:dyDescent="0.25">
      <c r="A18" s="44" t="s">
        <v>14</v>
      </c>
      <c r="B18" s="52" t="s">
        <v>23</v>
      </c>
      <c r="C18" s="48">
        <v>40400.1</v>
      </c>
      <c r="D18" s="19">
        <f t="shared" si="0"/>
        <v>24.882858382949571</v>
      </c>
      <c r="E18" s="24">
        <f t="shared" si="1"/>
        <v>0</v>
      </c>
      <c r="F18" s="10"/>
      <c r="G18" s="25">
        <f t="shared" si="2"/>
        <v>12120.029999999999</v>
      </c>
      <c r="H18" s="10">
        <v>30</v>
      </c>
      <c r="I18" s="25">
        <f t="shared" si="3"/>
        <v>20200.05</v>
      </c>
      <c r="J18" s="26">
        <v>50</v>
      </c>
      <c r="K18" s="25">
        <f t="shared" si="4"/>
        <v>8080.02</v>
      </c>
      <c r="L18" s="26">
        <v>20</v>
      </c>
      <c r="M18" s="25">
        <f t="shared" si="5"/>
        <v>0</v>
      </c>
      <c r="N18" s="27"/>
      <c r="O18" s="25">
        <f t="shared" si="6"/>
        <v>0</v>
      </c>
      <c r="P18" s="59"/>
      <c r="Q18" s="65">
        <f t="shared" si="7"/>
        <v>40400.1</v>
      </c>
      <c r="R18" s="66">
        <f t="shared" si="8"/>
        <v>1</v>
      </c>
    </row>
    <row r="19" spans="1:18" x14ac:dyDescent="0.25">
      <c r="A19" s="44" t="s">
        <v>15</v>
      </c>
      <c r="B19" s="52" t="s">
        <v>28</v>
      </c>
      <c r="C19" s="48">
        <v>70277.17</v>
      </c>
      <c r="D19" s="15">
        <f t="shared" si="0"/>
        <v>43.284468817267083</v>
      </c>
      <c r="E19" s="24">
        <f t="shared" si="1"/>
        <v>0</v>
      </c>
      <c r="F19" s="10"/>
      <c r="G19" s="25">
        <f t="shared" si="2"/>
        <v>0</v>
      </c>
      <c r="H19" s="10"/>
      <c r="I19" s="25">
        <f t="shared" si="3"/>
        <v>0</v>
      </c>
      <c r="J19" s="26"/>
      <c r="K19" s="25">
        <f t="shared" si="4"/>
        <v>14055.434000000001</v>
      </c>
      <c r="L19" s="26">
        <v>20</v>
      </c>
      <c r="M19" s="25">
        <f t="shared" si="5"/>
        <v>28110.868000000002</v>
      </c>
      <c r="N19" s="26">
        <v>40</v>
      </c>
      <c r="O19" s="25">
        <f t="shared" si="6"/>
        <v>28110.868000000002</v>
      </c>
      <c r="P19" s="60">
        <v>40</v>
      </c>
      <c r="Q19" s="65">
        <f t="shared" si="7"/>
        <v>70277.170000000013</v>
      </c>
      <c r="R19" s="66">
        <f t="shared" si="8"/>
        <v>1</v>
      </c>
    </row>
    <row r="20" spans="1:18" x14ac:dyDescent="0.25">
      <c r="A20" s="44" t="s">
        <v>16</v>
      </c>
      <c r="B20" s="52" t="s">
        <v>24</v>
      </c>
      <c r="C20" s="49">
        <v>11220.93</v>
      </c>
      <c r="D20" s="28">
        <f t="shared" si="0"/>
        <v>6.9110921041034636</v>
      </c>
      <c r="E20" s="29">
        <f t="shared" si="1"/>
        <v>0</v>
      </c>
      <c r="F20" s="10"/>
      <c r="G20" s="30">
        <f t="shared" si="2"/>
        <v>0</v>
      </c>
      <c r="H20" s="10"/>
      <c r="I20" s="30">
        <f t="shared" si="3"/>
        <v>0</v>
      </c>
      <c r="J20" s="31"/>
      <c r="K20" s="30">
        <f t="shared" si="4"/>
        <v>0</v>
      </c>
      <c r="L20" s="31"/>
      <c r="M20" s="30">
        <f t="shared" si="5"/>
        <v>0</v>
      </c>
      <c r="N20" s="32"/>
      <c r="O20" s="30">
        <f t="shared" si="6"/>
        <v>11220.93</v>
      </c>
      <c r="P20" s="61">
        <v>100</v>
      </c>
      <c r="Q20" s="65">
        <f t="shared" si="7"/>
        <v>11220.93</v>
      </c>
      <c r="R20" s="66">
        <f t="shared" si="8"/>
        <v>1</v>
      </c>
    </row>
    <row r="21" spans="1:18" s="42" customFormat="1" ht="14.4" thickBot="1" x14ac:dyDescent="0.3">
      <c r="A21" s="33"/>
      <c r="B21" s="34" t="s">
        <v>30</v>
      </c>
      <c r="C21" s="35">
        <f>SUM(C9:C20)</f>
        <v>162361.16999999998</v>
      </c>
      <c r="D21" s="36">
        <f>(C21/C21)</f>
        <v>1</v>
      </c>
      <c r="E21" s="37">
        <f>SUM(E9:E20)</f>
        <v>14781</v>
      </c>
      <c r="F21" s="38">
        <f>SUM(E9:E20)/C21</f>
        <v>9.1037777074407633E-2</v>
      </c>
      <c r="G21" s="39">
        <f>SUM(G9:G20)</f>
        <v>27103.339999999997</v>
      </c>
      <c r="H21" s="40">
        <f>SUM(G9:G20)/C21</f>
        <v>0.16693240138636595</v>
      </c>
      <c r="I21" s="39">
        <f>SUM(I9:I20)</f>
        <v>30291.584999999999</v>
      </c>
      <c r="J21" s="40">
        <f>SUM(I9:I20)/C21</f>
        <v>0.18656914704421015</v>
      </c>
      <c r="K21" s="37">
        <f>SUM(K9:K20)</f>
        <v>22135.454000000002</v>
      </c>
      <c r="L21" s="41">
        <f>SUM(K9:K20)/C21</f>
        <v>0.13633465440043332</v>
      </c>
      <c r="M21" s="39">
        <f>SUM(M9:M20)</f>
        <v>28717.993000000002</v>
      </c>
      <c r="N21" s="41">
        <f>SUM(M9:M20)/C21</f>
        <v>0.17687722378448004</v>
      </c>
      <c r="O21" s="39">
        <f>SUM(O9:O20)</f>
        <v>39331.798000000003</v>
      </c>
      <c r="P21" s="62">
        <f>SUM(O9:O20)/C21</f>
        <v>0.24224879631010302</v>
      </c>
      <c r="Q21" s="65">
        <f t="shared" si="7"/>
        <v>162361.16999999998</v>
      </c>
      <c r="R21" s="66">
        <f>(F21+H21+J21+L21+N21+P21)</f>
        <v>1.0000000000000002</v>
      </c>
    </row>
    <row r="24" spans="1:18" x14ac:dyDescent="0.25">
      <c r="B24" s="43" t="s">
        <v>42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ageMargins left="0.67708333333333337" right="0.51181102362204722" top="1.6180208333333332" bottom="0.78740157480314965" header="0.31496062992125984" footer="0.31496062992125984"/>
  <pageSetup paperSize="9" scale="48" orientation="landscape" horizontalDpi="0" verticalDpi="0" r:id="rId1"/>
  <headerFooter scaleWithDoc="0" alignWithMargins="0"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2017-10-16T15:34:33Z</cp:lastPrinted>
  <dcterms:created xsi:type="dcterms:W3CDTF">2017-04-03T17:41:28Z</dcterms:created>
  <dcterms:modified xsi:type="dcterms:W3CDTF">2017-12-22T11:29:35Z</dcterms:modified>
</cp:coreProperties>
</file>