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Djalma\"/>
    </mc:Choice>
  </mc:AlternateContent>
  <xr:revisionPtr revIDLastSave="0" documentId="13_ncr:1_{21F58B44-9F52-4277-89E8-4944EE15C27A}" xr6:coauthVersionLast="47" xr6:coauthVersionMax="47" xr10:uidLastSave="{00000000-0000-0000-0000-000000000000}"/>
  <bookViews>
    <workbookView xWindow="-120" yWindow="-120" windowWidth="24240" windowHeight="13140" tabRatio="500" activeTab="2" xr2:uid="{00000000-000D-0000-FFFF-FFFF00000000}"/>
  </bookViews>
  <sheets>
    <sheet name="Planilha " sheetId="1" r:id="rId1"/>
    <sheet name="DESC 27,2%" sheetId="2" r:id="rId2"/>
    <sheet name="DESC 26,32%" sheetId="3" r:id="rId3"/>
  </sheets>
  <definedNames>
    <definedName name="_xlnm.Print_Area" localSheetId="2">'DESC 26,32%'!$A$1:$G$73</definedName>
    <definedName name="_xlnm.Print_Area" localSheetId="1">'DESC 27,2%'!$A$1:$G$81</definedName>
    <definedName name="_xlnm.Print_Area" localSheetId="0">'Planilha '!$A$1:$G$81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2" i="3" l="1"/>
  <c r="G38" i="3" l="1"/>
  <c r="G47" i="3" l="1"/>
  <c r="G46" i="3"/>
  <c r="G34" i="3"/>
  <c r="G22" i="3"/>
  <c r="G21" i="3"/>
  <c r="G16" i="3"/>
  <c r="G7" i="3"/>
  <c r="G48" i="3" l="1"/>
  <c r="G51" i="3"/>
  <c r="G43" i="3" l="1"/>
  <c r="G13" i="3" l="1"/>
  <c r="G14" i="3" s="1"/>
  <c r="G52" i="3" l="1"/>
  <c r="G50" i="3"/>
  <c r="G42" i="3"/>
  <c r="G41" i="3"/>
  <c r="G37" i="3"/>
  <c r="G36" i="3"/>
  <c r="G35" i="3"/>
  <c r="G33" i="3"/>
  <c r="G29" i="3"/>
  <c r="G28" i="3"/>
  <c r="G27" i="3"/>
  <c r="G26" i="3"/>
  <c r="G25" i="3"/>
  <c r="G20" i="3"/>
  <c r="G19" i="3"/>
  <c r="G17" i="3"/>
  <c r="G10" i="3"/>
  <c r="G9" i="3"/>
  <c r="G8" i="3"/>
  <c r="G60" i="2"/>
  <c r="G59" i="2"/>
  <c r="G58" i="2"/>
  <c r="G54" i="2"/>
  <c r="G53" i="2"/>
  <c r="G52" i="2"/>
  <c r="G51" i="2"/>
  <c r="G55" i="2" s="1"/>
  <c r="G38" i="2"/>
  <c r="G37" i="2"/>
  <c r="G36" i="2"/>
  <c r="G35" i="2"/>
  <c r="G39" i="2" s="1"/>
  <c r="G34" i="2"/>
  <c r="G31" i="2"/>
  <c r="G30" i="2"/>
  <c r="G29" i="2"/>
  <c r="G28" i="2"/>
  <c r="G27" i="2"/>
  <c r="G32" i="2" s="1"/>
  <c r="G25" i="2"/>
  <c r="G24" i="2"/>
  <c r="G23" i="2"/>
  <c r="G20" i="2"/>
  <c r="G21" i="2" s="1"/>
  <c r="G17" i="2"/>
  <c r="G18" i="2" s="1"/>
  <c r="G14" i="2"/>
  <c r="G13" i="2"/>
  <c r="G12" i="2"/>
  <c r="G11" i="2"/>
  <c r="G59" i="1"/>
  <c r="G60" i="1" s="1"/>
  <c r="G58" i="1"/>
  <c r="G54" i="1"/>
  <c r="G53" i="1"/>
  <c r="G52" i="1"/>
  <c r="G51" i="1"/>
  <c r="G55" i="1" s="1"/>
  <c r="G38" i="1"/>
  <c r="G37" i="1"/>
  <c r="G36" i="1"/>
  <c r="G35" i="1"/>
  <c r="G34" i="1"/>
  <c r="G39" i="1" s="1"/>
  <c r="G31" i="1"/>
  <c r="G30" i="1"/>
  <c r="G29" i="1"/>
  <c r="G28" i="1"/>
  <c r="G27" i="1"/>
  <c r="G32" i="1" s="1"/>
  <c r="G24" i="1"/>
  <c r="G25" i="1" s="1"/>
  <c r="G23" i="1"/>
  <c r="G20" i="1"/>
  <c r="G21" i="1" s="1"/>
  <c r="G18" i="1"/>
  <c r="G17" i="1"/>
  <c r="G14" i="1"/>
  <c r="G13" i="1"/>
  <c r="G12" i="1"/>
  <c r="G11" i="1"/>
  <c r="G15" i="1" s="1"/>
  <c r="G39" i="3" l="1"/>
  <c r="G23" i="3"/>
  <c r="G44" i="3"/>
  <c r="G30" i="3"/>
  <c r="G11" i="3"/>
  <c r="G53" i="3"/>
  <c r="G15" i="2"/>
  <c r="G61" i="2" s="1"/>
  <c r="G61" i="1"/>
  <c r="G54" i="3" l="1"/>
  <c r="G62" i="2"/>
  <c r="G63" i="2" s="1"/>
  <c r="G62" i="1"/>
  <c r="G63" i="1"/>
  <c r="G55" i="3" l="1"/>
  <c r="G56" i="3" s="1"/>
</calcChain>
</file>

<file path=xl/sharedStrings.xml><?xml version="1.0" encoding="utf-8"?>
<sst xmlns="http://schemas.openxmlformats.org/spreadsheetml/2006/main" count="462" uniqueCount="191">
  <si>
    <t>PLANILHA ORÇAMENTÁRIA</t>
  </si>
  <si>
    <t>Obra : Reparo de residência danificada por rompimento de rede de água</t>
  </si>
  <si>
    <t>Local : Rua Santiago Troncoso, 833 – Pq. Das Nações.</t>
  </si>
  <si>
    <t>Proprietário : Sérgio Ferreira</t>
  </si>
  <si>
    <t>Cidade : Birigui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</si>
  <si>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</si>
  <si>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</si>
  <si>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</si>
  <si>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</si>
  <si>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</si>
  <si>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</si>
  <si>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</si>
  <si>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</si>
  <si>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</si>
  <si>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</si>
  <si>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</si>
  <si>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</si>
  <si>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</si>
  <si>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</si>
  <si>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</si>
  <si>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</si>
  <si>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</si>
  <si>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</si>
  <si>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</si>
  <si>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</si>
  <si>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</si>
  <si>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</si>
  <si>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Sub-Total</t>
  </si>
  <si>
    <t>FUNDAÇÃO</t>
  </si>
  <si>
    <t xml:space="preserve">Revista Pini – Junho 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</si>
  <si>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</si>
  <si>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</si>
  <si>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</si>
  <si>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</si>
  <si>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</si>
  <si>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</si>
  <si>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</si>
  <si>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</si>
  <si>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</si>
  <si>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</si>
  <si>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</si>
  <si>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</si>
  <si>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</si>
  <si>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</si>
  <si>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</si>
  <si>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</si>
  <si>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</si>
  <si>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</si>
  <si>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</si>
  <si>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</si>
  <si>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</si>
  <si>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CPOS 18.06.022</t>
  </si>
  <si>
    <t>5.3</t>
  </si>
  <si>
    <t>Piso cerâmico esmaltado PEI - 4 resistência química A, para áreas internas sujeitas à lavagem frequente, assentado com argamassa colante industrializada (incluso rejuntamento)</t>
  </si>
  <si>
    <t>CPOS 18.06.023</t>
  </si>
  <si>
    <t>5.4</t>
  </si>
  <si>
    <t>Execução de rodapé</t>
  </si>
  <si>
    <t>SINAPI  94990</t>
  </si>
  <si>
    <t>5.5</t>
  </si>
  <si>
    <t>Execução de passeio em concreto moldado in loco feito em obra esp. 7cm</t>
  </si>
  <si>
    <t>ESQUADRIAS</t>
  </si>
  <si>
    <t>CPOS 04.09.020</t>
  </si>
  <si>
    <t>6.1</t>
  </si>
  <si>
    <t>Retirada de esquadria metálica (portão metálico de 4,25m x 2,25m)</t>
  </si>
  <si>
    <t>SIURB 79656</t>
  </si>
  <si>
    <t>6.2</t>
  </si>
  <si>
    <t>Solda preparada – 3070</t>
  </si>
  <si>
    <t>Kg</t>
  </si>
  <si>
    <t>SINAPI 88317</t>
  </si>
  <si>
    <t>6.3</t>
  </si>
  <si>
    <t>Soldador c/ encargos complementares</t>
  </si>
  <si>
    <t>h</t>
  </si>
  <si>
    <t>SINAPI 88315</t>
  </si>
  <si>
    <t>6.4</t>
  </si>
  <si>
    <t>Serralheiro c/ encargos complementares</t>
  </si>
  <si>
    <t>CPOS 24.20.020</t>
  </si>
  <si>
    <t>6.5</t>
  </si>
  <si>
    <t>Recolocação de esquadrias metálicas portão de metalon 4,25m x 2,25m</t>
  </si>
  <si>
    <t>PINTURA</t>
  </si>
  <si>
    <t>CPOS 33.02.060</t>
  </si>
  <si>
    <t>7.1</t>
  </si>
  <si>
    <t>Massa corrida PVA 2 demãos em paredes (interna e externa)</t>
  </si>
  <si>
    <t>SINAPI 88486</t>
  </si>
  <si>
    <t>7.2</t>
  </si>
  <si>
    <t>Aplicação manual de pintura com tinta látex PVA em paredes e tetos, duas demãos</t>
  </si>
  <si>
    <t>SINAPI 88488</t>
  </si>
  <si>
    <t>7.3</t>
  </si>
  <si>
    <t>CPOS 33.10.100</t>
  </si>
  <si>
    <t>7.4</t>
  </si>
  <si>
    <t>Textura acrílica para uso interno / externo, inclusive preparo</t>
  </si>
  <si>
    <t>SERVIÇOS COMPLEMENTARES</t>
  </si>
  <si>
    <t>CPOS 05.07.050</t>
  </si>
  <si>
    <t>8.1</t>
  </si>
  <si>
    <t>Remoção manual de entulho c/ caçamba metálica</t>
  </si>
  <si>
    <t>SINAPI 9537</t>
  </si>
  <si>
    <t>8.2</t>
  </si>
  <si>
    <t>Limpeza final de obra</t>
  </si>
  <si>
    <t>TOTAL</t>
  </si>
  <si>
    <t>BDI (%)</t>
  </si>
  <si>
    <t>TOTAL GERAL</t>
  </si>
  <si>
    <t>(Dezesseis Mil Quinhentos e Dezoito Reais e Noventa e Três Centavos)</t>
  </si>
  <si>
    <t>Fontes: Tabela SINAPI Fevereiro/2018; SIURB; Boletim CPOS 171; Revista Construção PINI</t>
  </si>
  <si>
    <t>Birigui, 11 de Abril de 2.018</t>
  </si>
  <si>
    <t>___________________________________</t>
  </si>
  <si>
    <t>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</si>
  <si>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</si>
  <si>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</si>
  <si>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</si>
  <si>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</si>
  <si>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 xml:space="preserve"> </t>
  </si>
  <si>
    <t xml:space="preserve">                      _____________________________________</t>
  </si>
  <si>
    <t xml:space="preserve">                      Arqtº  MILTON LOT JUNIOR</t>
  </si>
  <si>
    <t xml:space="preserve">                      Secretário de Obras</t>
  </si>
  <si>
    <t>_____________________________________</t>
  </si>
  <si>
    <t>Eng Lucas Araldi lima</t>
  </si>
  <si>
    <t>CREA: 5069248775</t>
  </si>
  <si>
    <t>Cidade: Birigui</t>
  </si>
  <si>
    <t>Preço Unit.</t>
  </si>
  <si>
    <t>m2</t>
  </si>
  <si>
    <t xml:space="preserve">Demolição manual de rodapé cerâmico </t>
  </si>
  <si>
    <t>m3</t>
  </si>
  <si>
    <t>REVESTIMENTOS</t>
  </si>
  <si>
    <t>SINAPI 98689</t>
  </si>
  <si>
    <t>Soleira em granito largura 15 cm</t>
  </si>
  <si>
    <t>9.1</t>
  </si>
  <si>
    <t>Demolição manual de contrapiso de concreto</t>
  </si>
  <si>
    <t>9.2</t>
  </si>
  <si>
    <t>SINAPI 97632</t>
  </si>
  <si>
    <t xml:space="preserve">Obra: Reforma de residência danificada   </t>
  </si>
  <si>
    <t>Execução de contrapiso em lastro de concreto magro(esp. 5 cm) preparo mecânico, incluso lançamento e adensamento</t>
  </si>
  <si>
    <t>SINAPI 96620</t>
  </si>
  <si>
    <t>SINAPI 88648</t>
  </si>
  <si>
    <t>SINAPI 88489</t>
  </si>
  <si>
    <t>SINAPI 93588</t>
  </si>
  <si>
    <t>Transporte de caminhão basculante de 10 m3 até 5 Km</t>
  </si>
  <si>
    <t>m3xkm</t>
  </si>
  <si>
    <t>Proprietário: DJALMA MIGUEL DA SILVA</t>
  </si>
  <si>
    <t>Local: Rua Demosthenes Guanaes Pereira, 1.047</t>
  </si>
  <si>
    <t>Demolição manual de revestimento cerâmico (piso) incluindo base</t>
  </si>
  <si>
    <t>Demolição manual de revestimento cerâmico (parede) da Cozinha</t>
  </si>
  <si>
    <t>4.3</t>
  </si>
  <si>
    <t>4.4</t>
  </si>
  <si>
    <t>Revestimento cerâmico p/ paredes internas (cozinha) em placas esmaltadas extras</t>
  </si>
  <si>
    <t>Emboço comum</t>
  </si>
  <si>
    <t>CPOS 17.02.120</t>
  </si>
  <si>
    <t>Retirada de esquadria metálica (veneziana) sem reaproveitamento</t>
  </si>
  <si>
    <t>Retirada de esquadria metálica (porta de correr)</t>
  </si>
  <si>
    <t>REVISÃO DA COBERTURA</t>
  </si>
  <si>
    <t>Retirada de telhamento em barro</t>
  </si>
  <si>
    <t>Telha de barro tipo romana</t>
  </si>
  <si>
    <t>CPOS 04.03.020</t>
  </si>
  <si>
    <t>6.6</t>
  </si>
  <si>
    <t>6.7</t>
  </si>
  <si>
    <t>Fornecimento e assentamento de veneziana de chapa metálica (1,80m x 1,00m)</t>
  </si>
  <si>
    <t>CPOS 24.01.100</t>
  </si>
  <si>
    <t>CPOS 55.01.020</t>
  </si>
  <si>
    <t>9.3</t>
  </si>
  <si>
    <t xml:space="preserve"> SINAPI 100981 </t>
  </si>
  <si>
    <t>Carga, manobra e descarga de entulhos em caminhão basculante 6 m3</t>
  </si>
  <si>
    <t>SINAPI 87879</t>
  </si>
  <si>
    <t>SINAPI 87530</t>
  </si>
  <si>
    <t>Assentamento de esquadrias metálicas (grade, portão de metalon e porta de correr)</t>
  </si>
  <si>
    <t>Execução de rodapé cerâmico de 7cm de altura c/ placas tipo esmaltada extra</t>
  </si>
  <si>
    <t>Revestimento cerâmico p/ piso c/ placas tipo esmaltada extra, assentes com argamassa colante industrializada (incluso rejuntamento)</t>
  </si>
  <si>
    <t>SINAPI 87269</t>
  </si>
  <si>
    <t>SINAPI 100741</t>
  </si>
  <si>
    <t xml:space="preserve">Pintura c/ tinta alquidica de acabamento (esmalte sintético acetinado), pulverizada sobre superfície metálica </t>
  </si>
  <si>
    <t>Massa única, p/ recebimento de pintura, em argamassa traço 1:2:8 (esp. 20 mm)</t>
  </si>
  <si>
    <t>CPOS 12.01.041</t>
  </si>
  <si>
    <t>CPOS 04.09.100</t>
  </si>
  <si>
    <t>Retirada de gradil e portão de metalon</t>
  </si>
  <si>
    <t>CPOS 24.01.070</t>
  </si>
  <si>
    <t>CPOS 16.02.030</t>
  </si>
  <si>
    <t>Reparo de trincas rasas até 5,00mm de largura, na massa c/ armadura</t>
  </si>
  <si>
    <t>Engº ALEXANDRE JOSÉ SABINO LASILA</t>
  </si>
  <si>
    <t xml:space="preserve">                               Diretor de Obras</t>
  </si>
  <si>
    <t>__________________________________                                                                     ____________________________________________</t>
  </si>
  <si>
    <t xml:space="preserve">       JAQUELINE LOPES MANOEL</t>
  </si>
  <si>
    <t>ROGÉRIO VENÍCIUS COSTA FERNANDES</t>
  </si>
  <si>
    <t xml:space="preserve">         Secretária Adjunta de Obras</t>
  </si>
  <si>
    <t>Secretário de Obras</t>
  </si>
  <si>
    <t xml:space="preserve">           Eng.º  MAURICIO  PEREIRA </t>
  </si>
  <si>
    <t xml:space="preserve">               CREA-SP nº 0601431537</t>
  </si>
  <si>
    <t>__________________________________                                                                      ____________________________________________</t>
  </si>
  <si>
    <t xml:space="preserve">Fonte SINAPI (Junho/2.021) e CPOS 182 (Julho/2.021) </t>
  </si>
  <si>
    <t xml:space="preserve">           Birigui, 10 de Setembro de 2.021.</t>
  </si>
  <si>
    <t>Aplicação manual de pintura c/ tinta latéx acrílica em paredes, duas demãos</t>
  </si>
  <si>
    <t>Aplicação manual de pintura c/ tinta latéx acrílica em tetos, duas demãos</t>
  </si>
  <si>
    <t>Brocas manuais de concreto armado (diâmetro 25 cm)</t>
  </si>
  <si>
    <t>SINAPI 87249</t>
  </si>
  <si>
    <t>(Quarenta e Dois Mil Oitocentos e Dezoito Reais e Noventa e Cinco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</si>
</sst>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;&quot; (&quot;#,##0.00\);&quot; -&quot;#\ ;@\ "/>
    <numFmt numFmtId="165" formatCode="_-&quot;R$ &quot;* #,##0.00_-;&quot;-R$ &quot;* #,##0.00_-;_-&quot;R$ &quot;* \-??_-;_-@_-"/>
    <numFmt numFmtId="166" formatCode="_-* #,##0.00_-;\-* #,##0.00_-;_-* \-??_-;_-@_-"/>
  </numFmts>
  <fonts count="17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b/>
      <i/>
      <sz val="16"/>
      <color rgb="FF000000"/>
      <name val="Arial"/>
      <family val="2"/>
      <charset val="1"/>
    </font>
    <font>
      <b/>
      <i/>
      <sz val="14"/>
      <color rgb="FF000000"/>
      <name val="Arial"/>
      <family val="2"/>
      <charset val="1"/>
    </font>
    <font>
      <b/>
      <sz val="9"/>
      <name val="Arial"/>
      <family val="2"/>
      <charset val="1"/>
    </font>
    <font>
      <sz val="11"/>
      <color rgb="FF000000"/>
      <name val="Arial1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theme="0" tint="-0.14999847407452621"/>
        <bgColor rgb="FFFFFFCC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5">
    <xf numFmtId="0" fontId="0" fillId="0" borderId="0"/>
    <xf numFmtId="164" fontId="5" fillId="0" borderId="0"/>
    <xf numFmtId="165" fontId="10" fillId="0" borderId="0" applyBorder="0" applyProtection="0"/>
    <xf numFmtId="9" fontId="5" fillId="0" borderId="0"/>
    <xf numFmtId="0" fontId="5" fillId="0" borderId="0"/>
  </cellStyleXfs>
  <cellXfs count="14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4" fillId="3" borderId="10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vertical="center"/>
    </xf>
    <xf numFmtId="0" fontId="4" fillId="3" borderId="11" xfId="4" applyFont="1" applyFill="1" applyBorder="1" applyAlignment="1" applyProtection="1">
      <alignment horizontal="center" wrapText="1"/>
    </xf>
    <xf numFmtId="164" fontId="4" fillId="3" borderId="11" xfId="1" applyFont="1" applyFill="1" applyBorder="1" applyAlignment="1">
      <alignment horizontal="center" vertical="center"/>
    </xf>
    <xf numFmtId="165" fontId="6" fillId="3" borderId="11" xfId="2" applyFont="1" applyFill="1" applyBorder="1" applyAlignment="1" applyProtection="1">
      <alignment horizontal="center" vertical="center"/>
    </xf>
    <xf numFmtId="0" fontId="4" fillId="3" borderId="12" xfId="4" applyFont="1" applyFill="1" applyBorder="1" applyAlignment="1" applyProtection="1">
      <alignment horizontal="center" vertical="center"/>
    </xf>
    <xf numFmtId="0" fontId="4" fillId="0" borderId="10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left" wrapText="1"/>
    </xf>
    <xf numFmtId="0" fontId="7" fillId="0" borderId="11" xfId="4" applyFont="1" applyBorder="1" applyAlignment="1" applyProtection="1">
      <alignment horizontal="center" vertical="center"/>
    </xf>
    <xf numFmtId="164" fontId="7" fillId="0" borderId="11" xfId="1" applyFont="1" applyBorder="1" applyAlignment="1">
      <alignment horizontal="center" vertical="center"/>
    </xf>
    <xf numFmtId="165" fontId="7" fillId="0" borderId="11" xfId="2" applyFont="1" applyBorder="1" applyAlignment="1" applyProtection="1">
      <alignment horizontal="center" vertical="center"/>
    </xf>
    <xf numFmtId="0" fontId="7" fillId="0" borderId="12" xfId="4" applyFont="1" applyBorder="1" applyAlignment="1" applyProtection="1">
      <alignment horizontal="center" vertical="center"/>
    </xf>
    <xf numFmtId="0" fontId="8" fillId="0" borderId="10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wrapText="1"/>
    </xf>
    <xf numFmtId="165" fontId="7" fillId="0" borderId="12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horizontal="center"/>
    </xf>
    <xf numFmtId="165" fontId="4" fillId="0" borderId="10" xfId="2" applyFont="1" applyBorder="1" applyAlignment="1" applyProtection="1">
      <alignment horizontal="right" vertical="center"/>
    </xf>
    <xf numFmtId="165" fontId="4" fillId="0" borderId="12" xfId="2" applyFont="1" applyBorder="1" applyAlignment="1" applyProtection="1">
      <alignment horizontal="center" vertical="center"/>
    </xf>
    <xf numFmtId="166" fontId="0" fillId="0" borderId="0" xfId="0" applyNumberFormat="1"/>
    <xf numFmtId="0" fontId="4" fillId="0" borderId="11" xfId="4" applyFont="1" applyBorder="1" applyAlignment="1" applyProtection="1">
      <alignment wrapText="1"/>
    </xf>
    <xf numFmtId="0" fontId="7" fillId="0" borderId="11" xfId="4" applyFont="1" applyBorder="1" applyAlignment="1" applyProtection="1">
      <alignment vertical="center" wrapText="1"/>
    </xf>
    <xf numFmtId="165" fontId="7" fillId="0" borderId="11" xfId="2" applyFont="1" applyBorder="1" applyAlignment="1" applyProtection="1">
      <alignment horizontal="right" vertical="center"/>
    </xf>
    <xf numFmtId="0" fontId="0" fillId="0" borderId="10" xfId="0" applyFont="1" applyBorder="1"/>
    <xf numFmtId="165" fontId="4" fillId="0" borderId="11" xfId="2" applyFont="1" applyBorder="1" applyAlignment="1" applyProtection="1">
      <alignment horizontal="center" vertical="center"/>
    </xf>
    <xf numFmtId="0" fontId="7" fillId="0" borderId="11" xfId="0" applyFont="1" applyBorder="1" applyAlignment="1">
      <alignment wrapText="1"/>
    </xf>
    <xf numFmtId="49" fontId="7" fillId="0" borderId="11" xfId="0" applyNumberFormat="1" applyFont="1" applyBorder="1" applyAlignment="1">
      <alignment vertical="center" wrapText="1"/>
    </xf>
    <xf numFmtId="165" fontId="4" fillId="0" borderId="11" xfId="2" applyFont="1" applyBorder="1" applyAlignment="1" applyProtection="1">
      <alignment horizontal="right" vertical="center"/>
    </xf>
    <xf numFmtId="0" fontId="7" fillId="0" borderId="10" xfId="4" applyFont="1" applyBorder="1" applyAlignment="1" applyProtection="1">
      <alignment horizontal="center" vertical="center"/>
    </xf>
    <xf numFmtId="165" fontId="4" fillId="0" borderId="13" xfId="2" applyFont="1" applyBorder="1" applyAlignment="1" applyProtection="1">
      <alignment horizontal="right" vertical="center"/>
    </xf>
    <xf numFmtId="165" fontId="4" fillId="0" borderId="14" xfId="2" applyFont="1" applyBorder="1" applyAlignment="1" applyProtection="1">
      <alignment horizontal="right" vertical="center"/>
    </xf>
    <xf numFmtId="165" fontId="4" fillId="0" borderId="15" xfId="2" applyFont="1" applyBorder="1" applyAlignment="1" applyProtection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0" fontId="7" fillId="2" borderId="10" xfId="4" applyFont="1" applyFill="1" applyBorder="1" applyAlignment="1" applyProtection="1">
      <alignment horizontal="center" vertical="center"/>
    </xf>
    <xf numFmtId="0" fontId="7" fillId="2" borderId="11" xfId="4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wrapText="1"/>
    </xf>
    <xf numFmtId="164" fontId="7" fillId="2" borderId="11" xfId="1" applyFont="1" applyFill="1" applyBorder="1" applyAlignment="1">
      <alignment horizontal="center" vertical="center"/>
    </xf>
    <xf numFmtId="165" fontId="4" fillId="2" borderId="11" xfId="2" applyFont="1" applyFill="1" applyBorder="1" applyAlignment="1" applyProtection="1">
      <alignment horizontal="center" vertical="center"/>
    </xf>
    <xf numFmtId="165" fontId="4" fillId="2" borderId="12" xfId="2" applyFont="1" applyFill="1" applyBorder="1" applyAlignment="1" applyProtection="1">
      <alignment horizontal="center" vertical="center"/>
    </xf>
    <xf numFmtId="0" fontId="4" fillId="2" borderId="11" xfId="4" applyFont="1" applyFill="1" applyBorder="1" applyAlignment="1" applyProtection="1">
      <alignment horizontal="center" vertical="center"/>
    </xf>
    <xf numFmtId="10" fontId="4" fillId="2" borderId="11" xfId="3" applyNumberFormat="1" applyFont="1" applyFill="1" applyBorder="1" applyAlignment="1">
      <alignment horizontal="center" vertical="center"/>
    </xf>
    <xf numFmtId="165" fontId="6" fillId="2" borderId="11" xfId="2" applyFont="1" applyFill="1" applyBorder="1" applyAlignment="1" applyProtection="1">
      <alignment horizontal="center" vertical="center"/>
    </xf>
    <xf numFmtId="0" fontId="0" fillId="0" borderId="11" xfId="0" applyFont="1" applyBorder="1"/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1" xfId="0" applyFont="1" applyBorder="1" applyAlignment="1">
      <alignment horizontal="left"/>
    </xf>
    <xf numFmtId="0" fontId="0" fillId="0" borderId="11" xfId="0" applyFont="1" applyBorder="1" applyAlignment="1">
      <alignment wrapText="1"/>
    </xf>
    <xf numFmtId="0" fontId="0" fillId="0" borderId="11" xfId="0" applyFont="1" applyBorder="1" applyAlignment="1">
      <alignment horizontal="center"/>
    </xf>
    <xf numFmtId="0" fontId="0" fillId="0" borderId="16" xfId="0" applyFont="1" applyBorder="1"/>
    <xf numFmtId="0" fontId="0" fillId="0" borderId="17" xfId="0" applyFont="1" applyBorder="1"/>
    <xf numFmtId="0" fontId="9" fillId="0" borderId="17" xfId="0" applyFont="1" applyBorder="1" applyAlignment="1">
      <alignment horizontal="right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 vertical="center"/>
    </xf>
    <xf numFmtId="0" fontId="9" fillId="0" borderId="4" xfId="0" applyFont="1" applyBorder="1"/>
    <xf numFmtId="0" fontId="0" fillId="0" borderId="4" xfId="0" applyFont="1" applyBorder="1"/>
    <xf numFmtId="0" fontId="0" fillId="0" borderId="0" xfId="0" applyFont="1" applyBorder="1"/>
    <xf numFmtId="0" fontId="9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5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165" fontId="4" fillId="0" borderId="10" xfId="2" applyFont="1" applyBorder="1" applyAlignment="1" applyProtection="1">
      <alignment horizontal="right" vertical="center"/>
    </xf>
    <xf numFmtId="0" fontId="14" fillId="2" borderId="11" xfId="4" applyFont="1" applyFill="1" applyBorder="1" applyAlignment="1" applyProtection="1">
      <alignment horizontal="center" vertical="center"/>
    </xf>
    <xf numFmtId="0" fontId="11" fillId="2" borderId="11" xfId="4" applyFont="1" applyFill="1" applyBorder="1" applyAlignment="1" applyProtection="1">
      <alignment horizontal="left" wrapText="1"/>
    </xf>
    <xf numFmtId="164" fontId="14" fillId="2" borderId="11" xfId="1" applyFont="1" applyFill="1" applyBorder="1" applyAlignment="1">
      <alignment horizontal="center" vertical="center"/>
    </xf>
    <xf numFmtId="165" fontId="15" fillId="2" borderId="11" xfId="2" applyFont="1" applyFill="1" applyBorder="1" applyAlignment="1" applyProtection="1">
      <alignment horizontal="center" vertical="center"/>
    </xf>
    <xf numFmtId="0" fontId="14" fillId="3" borderId="11" xfId="4" applyFont="1" applyFill="1" applyBorder="1" applyAlignment="1" applyProtection="1">
      <alignment horizontal="center" vertical="center"/>
    </xf>
    <xf numFmtId="0" fontId="14" fillId="3" borderId="11" xfId="4" applyFont="1" applyFill="1" applyBorder="1" applyAlignment="1" applyProtection="1">
      <alignment horizontal="center" wrapText="1"/>
    </xf>
    <xf numFmtId="164" fontId="14" fillId="3" borderId="11" xfId="1" applyFont="1" applyFill="1" applyBorder="1" applyAlignment="1">
      <alignment horizontal="center" vertical="center"/>
    </xf>
    <xf numFmtId="165" fontId="15" fillId="3" borderId="11" xfId="2" applyFont="1" applyFill="1" applyBorder="1" applyAlignment="1" applyProtection="1">
      <alignment horizontal="center" vertical="center"/>
    </xf>
    <xf numFmtId="165" fontId="15" fillId="4" borderId="11" xfId="2" applyFont="1" applyFill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horizontal="left" wrapText="1"/>
    </xf>
    <xf numFmtId="0" fontId="16" fillId="0" borderId="11" xfId="4" applyFont="1" applyBorder="1" applyAlignment="1" applyProtection="1">
      <alignment horizontal="center" vertical="center"/>
    </xf>
    <xf numFmtId="164" fontId="16" fillId="0" borderId="11" xfId="1" applyFont="1" applyBorder="1" applyAlignment="1">
      <alignment horizontal="center" vertical="center"/>
    </xf>
    <xf numFmtId="165" fontId="16" fillId="0" borderId="11" xfId="2" applyFont="1" applyBorder="1" applyAlignment="1" applyProtection="1">
      <alignment horizontal="center" vertical="center"/>
    </xf>
    <xf numFmtId="0" fontId="16" fillId="0" borderId="11" xfId="4" applyFont="1" applyBorder="1" applyAlignment="1" applyProtection="1">
      <alignment wrapText="1"/>
    </xf>
    <xf numFmtId="0" fontId="16" fillId="0" borderId="11" xfId="4" applyFont="1" applyBorder="1" applyAlignment="1">
      <alignment horizontal="center" vertical="center"/>
    </xf>
    <xf numFmtId="0" fontId="16" fillId="0" borderId="11" xfId="4" quotePrefix="1" applyFont="1" applyBorder="1" applyAlignment="1" applyProtection="1">
      <alignment wrapText="1"/>
    </xf>
    <xf numFmtId="165" fontId="14" fillId="0" borderId="11" xfId="2" applyFont="1" applyBorder="1" applyAlignment="1" applyProtection="1">
      <alignment horizontal="right" vertical="center"/>
    </xf>
    <xf numFmtId="165" fontId="11" fillId="0" borderId="11" xfId="2" applyFont="1" applyBorder="1" applyAlignment="1" applyProtection="1">
      <alignment horizontal="right" vertical="center"/>
    </xf>
    <xf numFmtId="165" fontId="14" fillId="0" borderId="11" xfId="2" applyFont="1" applyBorder="1" applyAlignment="1" applyProtection="1">
      <alignment horizontal="center" vertical="center"/>
    </xf>
    <xf numFmtId="0" fontId="14" fillId="0" borderId="11" xfId="4" applyFont="1" applyBorder="1" applyAlignment="1" applyProtection="1">
      <alignment wrapText="1"/>
    </xf>
    <xf numFmtId="0" fontId="16" fillId="0" borderId="11" xfId="4" applyFont="1" applyBorder="1" applyAlignment="1" applyProtection="1">
      <alignment vertical="center" wrapText="1"/>
    </xf>
    <xf numFmtId="165" fontId="16" fillId="0" borderId="11" xfId="2" applyFont="1" applyBorder="1" applyAlignment="1" applyProtection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wrapText="1"/>
    </xf>
    <xf numFmtId="165" fontId="16" fillId="2" borderId="11" xfId="2" applyFont="1" applyFill="1" applyBorder="1" applyAlignment="1" applyProtection="1">
      <alignment horizontal="right" vertical="center"/>
    </xf>
    <xf numFmtId="165" fontId="14" fillId="0" borderId="12" xfId="2" applyFont="1" applyBorder="1" applyAlignment="1" applyProtection="1">
      <alignment horizontal="center" vertical="center"/>
    </xf>
    <xf numFmtId="49" fontId="16" fillId="0" borderId="11" xfId="0" applyNumberFormat="1" applyFont="1" applyBorder="1" applyAlignment="1">
      <alignment vertical="center" wrapText="1"/>
    </xf>
    <xf numFmtId="49" fontId="16" fillId="0" borderId="11" xfId="0" applyNumberFormat="1" applyFont="1" applyBorder="1" applyAlignment="1">
      <alignment vertical="center"/>
    </xf>
    <xf numFmtId="4" fontId="16" fillId="0" borderId="11" xfId="0" applyNumberFormat="1" applyFont="1" applyBorder="1" applyAlignment="1">
      <alignment horizontal="center"/>
    </xf>
    <xf numFmtId="0" fontId="16" fillId="0" borderId="11" xfId="4" applyFont="1" applyBorder="1" applyAlignment="1">
      <alignment vertical="center" wrapText="1"/>
    </xf>
    <xf numFmtId="4" fontId="16" fillId="0" borderId="1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2" borderId="11" xfId="4" applyFont="1" applyFill="1" applyBorder="1" applyAlignment="1" applyProtection="1">
      <alignment horizontal="center" vertical="center"/>
    </xf>
    <xf numFmtId="0" fontId="14" fillId="2" borderId="11" xfId="4" applyFont="1" applyFill="1" applyBorder="1" applyAlignment="1" applyProtection="1">
      <alignment wrapText="1"/>
    </xf>
    <xf numFmtId="164" fontId="16" fillId="2" borderId="11" xfId="1" applyFont="1" applyFill="1" applyBorder="1" applyAlignment="1">
      <alignment horizontal="center" vertical="center"/>
    </xf>
    <xf numFmtId="165" fontId="14" fillId="2" borderId="11" xfId="2" applyFont="1" applyFill="1" applyBorder="1" applyAlignment="1" applyProtection="1">
      <alignment horizontal="center" vertical="center"/>
    </xf>
    <xf numFmtId="10" fontId="14" fillId="2" borderId="11" xfId="3" applyNumberFormat="1" applyFont="1" applyFill="1" applyBorder="1" applyAlignment="1">
      <alignment horizontal="center" vertical="center"/>
    </xf>
    <xf numFmtId="165" fontId="11" fillId="5" borderId="11" xfId="2" applyFont="1" applyFill="1" applyBorder="1" applyAlignment="1" applyProtection="1">
      <alignment horizontal="center" vertical="center"/>
    </xf>
    <xf numFmtId="0" fontId="12" fillId="0" borderId="17" xfId="0" applyFont="1" applyBorder="1"/>
    <xf numFmtId="0" fontId="11" fillId="0" borderId="17" xfId="0" applyFont="1" applyBorder="1" applyAlignment="1">
      <alignment horizontal="left"/>
    </xf>
    <xf numFmtId="0" fontId="12" fillId="0" borderId="17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</cellXfs>
  <cellStyles count="5">
    <cellStyle name="Excel Built-in Explanatory Text" xfId="4" xr:uid="{00000000-0005-0000-0000-000006000000}"/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720360</xdr:colOff>
      <xdr:row>0</xdr:row>
      <xdr:rowOff>2160</xdr:rowOff>
    </xdr:from>
    <xdr:to>
      <xdr:col>7</xdr:col>
      <xdr:colOff>359640</xdr:colOff>
      <xdr:row>2</xdr:row>
      <xdr:rowOff>111600</xdr:rowOff>
    </xdr:to>
    <xdr:pic>
      <xdr:nvPicPr>
        <xdr:cNvPr id="2" name="Imagem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20360" y="2160"/>
          <a:ext cx="9176040" cy="680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748440</xdr:colOff>
      <xdr:row>39</xdr:row>
      <xdr:rowOff>239760</xdr:rowOff>
    </xdr:from>
    <xdr:to>
      <xdr:col>7</xdr:col>
      <xdr:colOff>368640</xdr:colOff>
      <xdr:row>41</xdr:row>
      <xdr:rowOff>177840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8440" y="7659720"/>
          <a:ext cx="9156960" cy="6807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"/>
  <sheetViews>
    <sheetView view="pageBreakPreview" zoomScale="140" zoomScaleNormal="100" zoomScalePageLayoutView="140" workbookViewId="0">
      <selection activeCell="F53" sqref="F53"/>
    </sheetView>
  </sheetViews>
  <sheetFormatPr defaultRowHeight="12.75"/>
  <cols>
    <col min="1" max="1" width="15.5703125" customWidth="1"/>
    <col min="2" max="2" width="8.7109375" customWidth="1"/>
    <col min="3" max="3" width="74" customWidth="1"/>
    <col min="4" max="4" width="6.140625" customWidth="1"/>
    <col min="5" max="5" width="11.28515625" customWidth="1"/>
    <col min="6" max="6" width="9.85546875" customWidth="1"/>
    <col min="7" max="7" width="9.7109375" customWidth="1"/>
    <col min="8" max="8" width="8.42578125" customWidth="1"/>
    <col min="9" max="996" width="8.28515625" customWidth="1"/>
    <col min="997" max="1025" width="8.5703125" customWidth="1"/>
  </cols>
  <sheetData>
    <row r="1" spans="1:8" ht="30" customHeight="1">
      <c r="A1" s="1"/>
      <c r="B1" s="2"/>
      <c r="C1" s="2"/>
      <c r="D1" s="2"/>
      <c r="E1" s="2"/>
      <c r="F1" s="2"/>
      <c r="G1" s="3"/>
    </row>
    <row r="2" spans="1:8" ht="15">
      <c r="A2" s="4"/>
      <c r="B2" s="5"/>
      <c r="C2" s="5"/>
      <c r="D2" s="5"/>
      <c r="E2" s="5"/>
      <c r="F2" s="5"/>
      <c r="G2" s="6"/>
    </row>
    <row r="3" spans="1:8" ht="15">
      <c r="A3" s="7"/>
      <c r="B3" s="8"/>
      <c r="C3" s="8"/>
      <c r="D3" s="8"/>
      <c r="E3" s="8"/>
      <c r="F3" s="8"/>
      <c r="G3" s="9"/>
    </row>
    <row r="4" spans="1:8" ht="20.25">
      <c r="A4" s="93" t="s">
        <v>0</v>
      </c>
      <c r="B4" s="93"/>
      <c r="C4" s="93"/>
      <c r="D4" s="93"/>
      <c r="E4" s="93"/>
      <c r="F4" s="93"/>
      <c r="G4" s="93"/>
    </row>
    <row r="5" spans="1:8" ht="18.75">
      <c r="A5" s="94" t="s">
        <v>1</v>
      </c>
      <c r="B5" s="94"/>
      <c r="C5" s="94"/>
      <c r="D5" s="94"/>
      <c r="E5" s="94"/>
      <c r="F5" s="94"/>
      <c r="G5" s="94"/>
    </row>
    <row r="6" spans="1:8" ht="18.75">
      <c r="A6" s="94" t="s">
        <v>2</v>
      </c>
      <c r="B6" s="94"/>
      <c r="C6" s="94"/>
      <c r="D6" s="94"/>
      <c r="E6" s="94"/>
      <c r="F6" s="94"/>
      <c r="G6" s="94"/>
    </row>
    <row r="7" spans="1:8" ht="18.75">
      <c r="A7" s="94" t="s">
        <v>3</v>
      </c>
      <c r="B7" s="94"/>
      <c r="C7" s="94"/>
      <c r="D7" s="94"/>
      <c r="E7" s="94"/>
      <c r="F7" s="94"/>
      <c r="G7" s="94"/>
    </row>
    <row r="8" spans="1:8" ht="18.75">
      <c r="A8" s="94" t="s">
        <v>4</v>
      </c>
      <c r="B8" s="94"/>
      <c r="C8" s="94"/>
      <c r="D8" s="94"/>
      <c r="E8" s="94"/>
      <c r="F8" s="94"/>
      <c r="G8" s="94"/>
    </row>
    <row r="9" spans="1:8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8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8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7.6</v>
      </c>
      <c r="G11" s="25">
        <f>ROUND(E11*F11,2)</f>
        <v>503.35</v>
      </c>
    </row>
    <row r="12" spans="1:8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1.91</v>
      </c>
      <c r="G12" s="25">
        <f>ROUND(E12*F12,2)</f>
        <v>104.95</v>
      </c>
    </row>
    <row r="13" spans="1:8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139.47999999999999</v>
      </c>
      <c r="G13" s="25">
        <f>ROUND(E13*F13,2)</f>
        <v>461.68</v>
      </c>
    </row>
    <row r="14" spans="1:8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139.47999999999999</v>
      </c>
      <c r="G14" s="25">
        <f>ROUND(E14*F14,2)</f>
        <v>107.4</v>
      </c>
    </row>
    <row r="15" spans="1:8" ht="15" customHeight="1">
      <c r="A15" s="95" t="s">
        <v>27</v>
      </c>
      <c r="B15" s="95"/>
      <c r="C15" s="95"/>
      <c r="D15" s="95"/>
      <c r="E15" s="95"/>
      <c r="F15" s="95"/>
      <c r="G15" s="30">
        <f>ROUND(SUM(G11:G14),2)</f>
        <v>1177.3800000000001</v>
      </c>
      <c r="H15" s="31"/>
    </row>
    <row r="16" spans="1:8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8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715</v>
      </c>
      <c r="G17" s="25">
        <f>ROUND(F17*E17,2)</f>
        <v>5005</v>
      </c>
    </row>
    <row r="18" spans="1:8">
      <c r="A18" s="95" t="s">
        <v>27</v>
      </c>
      <c r="B18" s="95"/>
      <c r="C18" s="95"/>
      <c r="D18" s="95"/>
      <c r="E18" s="95"/>
      <c r="F18" s="95"/>
      <c r="G18" s="30">
        <f>ROUND(SUM(G17:G17),2)</f>
        <v>5005</v>
      </c>
      <c r="H18" s="31"/>
    </row>
    <row r="19" spans="1:8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8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28.95</v>
      </c>
      <c r="G20" s="25">
        <f>ROUND(E20*F20,2)</f>
        <v>318.45</v>
      </c>
    </row>
    <row r="21" spans="1:8">
      <c r="A21" s="95" t="s">
        <v>27</v>
      </c>
      <c r="B21" s="95"/>
      <c r="C21" s="95"/>
      <c r="D21" s="95"/>
      <c r="E21" s="95"/>
      <c r="F21" s="95"/>
      <c r="G21" s="30">
        <f>ROUND(SUM(G20:G20),2)</f>
        <v>318.45</v>
      </c>
      <c r="H21" s="31"/>
    </row>
    <row r="22" spans="1:8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8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3.29</v>
      </c>
      <c r="G23" s="25">
        <f>ROUND(E23*F23,2)</f>
        <v>3.62</v>
      </c>
    </row>
    <row r="24" spans="1:8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16.13</v>
      </c>
      <c r="G24" s="25">
        <f>ROUND(E24*F24,2)</f>
        <v>17.739999999999998</v>
      </c>
    </row>
    <row r="25" spans="1:8">
      <c r="A25" s="95" t="s">
        <v>27</v>
      </c>
      <c r="B25" s="95"/>
      <c r="C25" s="95"/>
      <c r="D25" s="95"/>
      <c r="E25" s="95"/>
      <c r="F25" s="95"/>
      <c r="G25" s="30">
        <f>ROUND(SUM(G23:G24),2)</f>
        <v>21.36</v>
      </c>
      <c r="H25" s="31"/>
    </row>
    <row r="26" spans="1:8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8" ht="24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19.66</v>
      </c>
      <c r="G27" s="25">
        <f>ROUND(E27*F27,2)</f>
        <v>65.069999999999993</v>
      </c>
    </row>
    <row r="28" spans="1:8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450.21</v>
      </c>
      <c r="G28" s="25">
        <f>ROUND(E28*F28,2)</f>
        <v>598.78</v>
      </c>
    </row>
    <row r="29" spans="1:8" ht="36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35.17</v>
      </c>
      <c r="G29" s="25">
        <f>ROUND(E29*F29,2)</f>
        <v>2329.31</v>
      </c>
    </row>
    <row r="30" spans="1:8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11.1</v>
      </c>
      <c r="G30" s="25">
        <f>ROUND(E30*F30,2)</f>
        <v>609.95000000000005</v>
      </c>
    </row>
    <row r="31" spans="1:8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50.13</v>
      </c>
      <c r="G31" s="25">
        <f>ROUND(E31*F31,2)</f>
        <v>38.6</v>
      </c>
    </row>
    <row r="32" spans="1:8">
      <c r="A32" s="95" t="s">
        <v>27</v>
      </c>
      <c r="B32" s="95"/>
      <c r="C32" s="95"/>
      <c r="D32" s="95"/>
      <c r="E32" s="95"/>
      <c r="F32" s="95"/>
      <c r="G32" s="30">
        <f>ROUND(SUM(G27:G31),2)</f>
        <v>3641.71</v>
      </c>
      <c r="H32" s="31"/>
    </row>
    <row r="33" spans="1:8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8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19.63</v>
      </c>
      <c r="G34" s="25">
        <f>ROUND(E34*F34,2)</f>
        <v>187.66</v>
      </c>
    </row>
    <row r="35" spans="1:8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52.97</v>
      </c>
      <c r="G35" s="25">
        <f>ROUND(E35*F35,2)</f>
        <v>39.729999999999997</v>
      </c>
    </row>
    <row r="36" spans="1:8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29.02</v>
      </c>
      <c r="G36" s="25">
        <f>ROUND(E36*F36,2)</f>
        <v>29.02</v>
      </c>
    </row>
    <row r="37" spans="1:8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18.88</v>
      </c>
      <c r="G37" s="25">
        <f>ROUND(E37*F37,2)</f>
        <v>18.88</v>
      </c>
    </row>
    <row r="38" spans="1:8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28.04</v>
      </c>
      <c r="G38" s="25">
        <f>ROUND(E38*F38,2)</f>
        <v>268.06</v>
      </c>
    </row>
    <row r="39" spans="1:8">
      <c r="A39" s="95" t="s">
        <v>27</v>
      </c>
      <c r="B39" s="95"/>
      <c r="C39" s="95"/>
      <c r="D39" s="95"/>
      <c r="E39" s="95"/>
      <c r="F39" s="95"/>
      <c r="G39" s="30">
        <f>ROUND(SUM(G34:G38),2)</f>
        <v>543.35</v>
      </c>
      <c r="H39" s="31"/>
    </row>
    <row r="40" spans="1:8" ht="28.5" customHeight="1">
      <c r="A40" s="41"/>
      <c r="B40" s="42"/>
      <c r="C40" s="42"/>
      <c r="D40" s="42"/>
      <c r="E40" s="42"/>
      <c r="F40" s="42"/>
      <c r="G40" s="43"/>
    </row>
    <row r="41" spans="1:8" ht="30" customHeight="1">
      <c r="A41" s="1"/>
      <c r="B41" s="2"/>
      <c r="C41" s="2"/>
      <c r="D41" s="2"/>
      <c r="E41" s="2"/>
      <c r="F41" s="2"/>
      <c r="G41" s="3"/>
    </row>
    <row r="42" spans="1:8" ht="15">
      <c r="A42" s="4"/>
      <c r="B42" s="5"/>
      <c r="C42" s="5"/>
      <c r="D42" s="5"/>
      <c r="E42" s="5"/>
      <c r="F42" s="5"/>
      <c r="G42" s="6"/>
    </row>
    <row r="43" spans="1:8" ht="26.25" customHeight="1">
      <c r="A43" s="7"/>
      <c r="B43" s="8"/>
      <c r="C43" s="8"/>
      <c r="D43" s="8"/>
      <c r="E43" s="8"/>
      <c r="F43" s="8"/>
      <c r="G43" s="9"/>
    </row>
    <row r="44" spans="1:8" ht="20.25">
      <c r="A44" s="93" t="s">
        <v>0</v>
      </c>
      <c r="B44" s="93"/>
      <c r="C44" s="93"/>
      <c r="D44" s="93"/>
      <c r="E44" s="93"/>
      <c r="F44" s="93"/>
      <c r="G44" s="93"/>
    </row>
    <row r="45" spans="1:8" ht="18.75">
      <c r="A45" s="94" t="s">
        <v>1</v>
      </c>
      <c r="B45" s="94"/>
      <c r="C45" s="94"/>
      <c r="D45" s="94"/>
      <c r="E45" s="94"/>
      <c r="F45" s="94"/>
      <c r="G45" s="94"/>
    </row>
    <row r="46" spans="1:8" ht="18.75">
      <c r="A46" s="94" t="s">
        <v>2</v>
      </c>
      <c r="B46" s="94"/>
      <c r="C46" s="94"/>
      <c r="D46" s="94"/>
      <c r="E46" s="94"/>
      <c r="F46" s="94"/>
      <c r="G46" s="94"/>
    </row>
    <row r="47" spans="1:8" ht="18.75">
      <c r="A47" s="94" t="s">
        <v>3</v>
      </c>
      <c r="B47" s="94"/>
      <c r="C47" s="94"/>
      <c r="D47" s="94"/>
      <c r="E47" s="94"/>
      <c r="F47" s="94"/>
      <c r="G47" s="94"/>
    </row>
    <row r="48" spans="1:8" ht="18.75">
      <c r="A48" s="94" t="s">
        <v>4</v>
      </c>
      <c r="B48" s="94"/>
      <c r="C48" s="94"/>
      <c r="D48" s="94"/>
      <c r="E48" s="94"/>
      <c r="F48" s="94"/>
      <c r="G48" s="94"/>
    </row>
    <row r="49" spans="1:8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8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8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8.5299999999999994</v>
      </c>
      <c r="G51" s="25">
        <f>ROUND(E51*F51,2)</f>
        <v>9.3800000000000008</v>
      </c>
    </row>
    <row r="52" spans="1:8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8.99</v>
      </c>
      <c r="G52" s="25">
        <f>ROUND(E52*F52,2)</f>
        <v>1425.9</v>
      </c>
    </row>
    <row r="53" spans="1:8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11.68</v>
      </c>
      <c r="G53" s="25">
        <f>ROUND(E53*F53,2)</f>
        <v>304.85000000000002</v>
      </c>
    </row>
    <row r="54" spans="1:8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24.45</v>
      </c>
      <c r="G54" s="25">
        <f>ROUND(E54*F54,2)</f>
        <v>346.7</v>
      </c>
    </row>
    <row r="55" spans="1:8">
      <c r="A55" s="95" t="s">
        <v>27</v>
      </c>
      <c r="B55" s="95"/>
      <c r="C55" s="95"/>
      <c r="D55" s="95"/>
      <c r="E55" s="95"/>
      <c r="F55" s="95"/>
      <c r="G55" s="30">
        <f>ROUND(SUM(G51:G54),2)</f>
        <v>2086.83</v>
      </c>
      <c r="H55" s="31"/>
    </row>
    <row r="56" spans="1:8">
      <c r="A56" s="23"/>
      <c r="B56" s="26"/>
      <c r="C56" s="33"/>
      <c r="D56" s="19"/>
      <c r="E56" s="20"/>
      <c r="F56" s="21"/>
      <c r="G56" s="25"/>
    </row>
    <row r="57" spans="1:8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8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84.53</v>
      </c>
      <c r="G58" s="25">
        <f>ROUND(E58*F58,2)</f>
        <v>457.31</v>
      </c>
    </row>
    <row r="59" spans="1:8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2.61</v>
      </c>
      <c r="G59" s="25">
        <f>ROUND(E59*F59,2)</f>
        <v>178.63</v>
      </c>
    </row>
    <row r="60" spans="1:8">
      <c r="A60" s="95" t="s">
        <v>27</v>
      </c>
      <c r="B60" s="95"/>
      <c r="C60" s="95"/>
      <c r="D60" s="95"/>
      <c r="E60" s="95"/>
      <c r="F60" s="95"/>
      <c r="G60" s="30">
        <f>ROUND(SUM(G58:G59),2)</f>
        <v>635.94000000000005</v>
      </c>
      <c r="H60" s="31"/>
    </row>
    <row r="61" spans="1:8">
      <c r="A61" s="45"/>
      <c r="B61" s="46"/>
      <c r="C61" s="47"/>
      <c r="D61" s="46"/>
      <c r="E61" s="48"/>
      <c r="F61" s="49" t="s">
        <v>97</v>
      </c>
      <c r="G61" s="50">
        <f>ROUND((SUM(G11:G40,G51:G60)/2),2)</f>
        <v>13430.02</v>
      </c>
    </row>
    <row r="62" spans="1:8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3088.9</v>
      </c>
    </row>
    <row r="63" spans="1:8">
      <c r="A63" s="45"/>
      <c r="B63" s="46"/>
      <c r="C63" s="47"/>
      <c r="D63" s="46"/>
      <c r="E63" s="48"/>
      <c r="F63" s="53" t="s">
        <v>99</v>
      </c>
      <c r="G63" s="30">
        <f>G61+G62</f>
        <v>16518.920000000002</v>
      </c>
    </row>
    <row r="64" spans="1:8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 t="s">
        <v>102</v>
      </c>
      <c r="B67" s="63"/>
      <c r="C67" s="64"/>
      <c r="D67" s="65"/>
      <c r="E67" s="65"/>
      <c r="F67" s="65"/>
      <c r="G67" s="66"/>
    </row>
    <row r="68" spans="1:7">
      <c r="A68" s="68"/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 t="s">
        <v>103</v>
      </c>
      <c r="C71" s="70"/>
      <c r="D71" s="69"/>
      <c r="E71" s="69"/>
      <c r="F71" s="74" t="s">
        <v>104</v>
      </c>
      <c r="G71" s="75"/>
    </row>
    <row r="72" spans="1:7">
      <c r="A72" s="68"/>
      <c r="B72" s="76" t="s">
        <v>105</v>
      </c>
      <c r="C72" s="77"/>
      <c r="D72" s="69"/>
      <c r="E72" s="71"/>
      <c r="F72" s="70" t="s">
        <v>106</v>
      </c>
      <c r="G72" s="72"/>
    </row>
    <row r="73" spans="1:7">
      <c r="A73" s="68"/>
      <c r="B73" s="73" t="s">
        <v>107</v>
      </c>
      <c r="C73" s="69"/>
      <c r="E73" s="69"/>
      <c r="F73" s="74" t="s">
        <v>108</v>
      </c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 t="s">
        <v>109</v>
      </c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110</v>
      </c>
      <c r="D78" s="69"/>
      <c r="E78" s="71"/>
      <c r="F78" s="71"/>
      <c r="G78" s="72"/>
    </row>
    <row r="79" spans="1:7">
      <c r="A79" s="68"/>
      <c r="B79" s="69"/>
      <c r="C79" s="80" t="s">
        <v>111</v>
      </c>
      <c r="D79" s="70"/>
      <c r="E79" s="71"/>
      <c r="F79" s="71"/>
      <c r="G79" s="72"/>
    </row>
    <row r="80" spans="1:7">
      <c r="A80" s="68"/>
      <c r="B80" s="69"/>
      <c r="C80" s="79" t="s">
        <v>112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8:G48"/>
    <mergeCell ref="A55:F55"/>
    <mergeCell ref="A60:F60"/>
    <mergeCell ref="A39:F39"/>
    <mergeCell ref="A44:G44"/>
    <mergeCell ref="A45:G45"/>
    <mergeCell ref="A46:G46"/>
    <mergeCell ref="A47:G47"/>
    <mergeCell ref="A15:F15"/>
    <mergeCell ref="A18:F18"/>
    <mergeCell ref="A21:F21"/>
    <mergeCell ref="A25:F25"/>
    <mergeCell ref="A32:F32"/>
    <mergeCell ref="A4:G4"/>
    <mergeCell ref="A5:G5"/>
    <mergeCell ref="A6:G6"/>
    <mergeCell ref="A7:G7"/>
    <mergeCell ref="A8:G8"/>
  </mergeCells>
  <printOptions horizontalCentered="1" verticalCentered="1"/>
  <pageMargins left="0" right="0" top="0" bottom="0" header="0.51180555555555496" footer="0.51180555555555496"/>
  <pageSetup paperSize="9" firstPageNumber="0" orientation="landscape" horizontalDpi="300" verticalDpi="300" r:id="rId1"/>
  <rowBreaks count="1" manualBreakCount="1">
    <brk id="4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1"/>
  <sheetViews>
    <sheetView view="pageBreakPreview" topLeftCell="A43" zoomScale="140" zoomScaleNormal="100" zoomScalePageLayoutView="140" workbookViewId="0">
      <selection activeCell="G60" sqref="G60"/>
    </sheetView>
  </sheetViews>
  <sheetFormatPr defaultRowHeight="12.75"/>
  <cols>
    <col min="1" max="1" width="10.5703125" customWidth="1"/>
    <col min="2" max="2" width="6.140625" customWidth="1"/>
    <col min="3" max="3" width="41.85546875" customWidth="1"/>
    <col min="4" max="4" width="3.28515625" customWidth="1"/>
    <col min="5" max="5" width="8.42578125" customWidth="1"/>
    <col min="6" max="6" width="8.7109375" customWidth="1"/>
    <col min="7" max="7" width="9.7109375" customWidth="1"/>
    <col min="8" max="1025" width="8.5703125" customWidth="1"/>
  </cols>
  <sheetData>
    <row r="1" spans="1:7" ht="30" customHeight="1">
      <c r="A1" s="1"/>
      <c r="B1" s="2"/>
      <c r="C1" s="2"/>
      <c r="D1" s="2"/>
      <c r="E1" s="2"/>
      <c r="F1" s="2"/>
      <c r="G1" s="3"/>
    </row>
    <row r="2" spans="1:7" ht="15">
      <c r="A2" s="4"/>
      <c r="B2" s="5"/>
      <c r="C2" s="5"/>
      <c r="D2" s="5"/>
      <c r="E2" s="5"/>
      <c r="F2" s="5"/>
      <c r="G2" s="6"/>
    </row>
    <row r="3" spans="1:7" ht="15">
      <c r="A3" s="7"/>
      <c r="B3" s="8"/>
      <c r="C3" s="8"/>
      <c r="D3" s="8"/>
      <c r="E3" s="8"/>
      <c r="F3" s="8"/>
      <c r="G3" s="9"/>
    </row>
    <row r="4" spans="1:7" ht="20.25">
      <c r="A4" s="93" t="s">
        <v>0</v>
      </c>
      <c r="B4" s="93"/>
      <c r="C4" s="93"/>
      <c r="D4" s="93"/>
      <c r="E4" s="93"/>
      <c r="F4" s="93"/>
      <c r="G4" s="93"/>
    </row>
    <row r="5" spans="1:7" ht="18.75">
      <c r="A5" s="94" t="s">
        <v>1</v>
      </c>
      <c r="B5" s="94"/>
      <c r="C5" s="94"/>
      <c r="D5" s="94"/>
      <c r="E5" s="94"/>
      <c r="F5" s="94"/>
      <c r="G5" s="94"/>
    </row>
    <row r="6" spans="1:7" ht="18.75">
      <c r="A6" s="94" t="s">
        <v>2</v>
      </c>
      <c r="B6" s="94"/>
      <c r="C6" s="94"/>
      <c r="D6" s="94"/>
      <c r="E6" s="94"/>
      <c r="F6" s="94"/>
      <c r="G6" s="94"/>
    </row>
    <row r="7" spans="1:7" ht="18.75">
      <c r="A7" s="94" t="s">
        <v>3</v>
      </c>
      <c r="B7" s="94"/>
      <c r="C7" s="94"/>
      <c r="D7" s="94"/>
      <c r="E7" s="94"/>
      <c r="F7" s="94"/>
      <c r="G7" s="94"/>
    </row>
    <row r="8" spans="1:7" ht="18.75">
      <c r="A8" s="94" t="s">
        <v>4</v>
      </c>
      <c r="B8" s="94"/>
      <c r="C8" s="94"/>
      <c r="D8" s="94"/>
      <c r="E8" s="94"/>
      <c r="F8" s="94"/>
      <c r="G8" s="94"/>
    </row>
    <row r="9" spans="1:7" ht="15" customHeight="1">
      <c r="A9" s="10" t="s">
        <v>5</v>
      </c>
      <c r="B9" s="11" t="s">
        <v>6</v>
      </c>
      <c r="C9" s="12" t="s">
        <v>7</v>
      </c>
      <c r="D9" s="11" t="s">
        <v>8</v>
      </c>
      <c r="E9" s="13" t="s">
        <v>9</v>
      </c>
      <c r="F9" s="14" t="s">
        <v>10</v>
      </c>
      <c r="G9" s="15" t="s">
        <v>11</v>
      </c>
    </row>
    <row r="10" spans="1:7" ht="15" customHeight="1">
      <c r="A10" s="16"/>
      <c r="B10" s="17">
        <v>1</v>
      </c>
      <c r="C10" s="18" t="s">
        <v>12</v>
      </c>
      <c r="D10" s="19"/>
      <c r="E10" s="20"/>
      <c r="F10" s="21"/>
      <c r="G10" s="22"/>
    </row>
    <row r="11" spans="1:7" ht="24">
      <c r="A11" s="23" t="s">
        <v>13</v>
      </c>
      <c r="B11" s="19" t="s">
        <v>14</v>
      </c>
      <c r="C11" s="24" t="s">
        <v>15</v>
      </c>
      <c r="D11" s="19" t="s">
        <v>16</v>
      </c>
      <c r="E11" s="20">
        <v>66.23</v>
      </c>
      <c r="F11" s="21">
        <v>5.9</v>
      </c>
      <c r="G11" s="25">
        <f>ROUND(E11*F11,2)</f>
        <v>390.76</v>
      </c>
    </row>
    <row r="12" spans="1:7">
      <c r="A12" s="23" t="s">
        <v>17</v>
      </c>
      <c r="B12" s="19" t="s">
        <v>18</v>
      </c>
      <c r="C12" s="24" t="s">
        <v>19</v>
      </c>
      <c r="D12" s="19" t="s">
        <v>20</v>
      </c>
      <c r="E12" s="20">
        <v>54.95</v>
      </c>
      <c r="F12" s="21">
        <v>1.1000000000000001</v>
      </c>
      <c r="G12" s="25">
        <f>ROUND(E12*F12,2)</f>
        <v>60.45</v>
      </c>
    </row>
    <row r="13" spans="1:7" ht="24">
      <c r="A13" s="23" t="s">
        <v>21</v>
      </c>
      <c r="B13" s="19" t="s">
        <v>22</v>
      </c>
      <c r="C13" s="24" t="s">
        <v>23</v>
      </c>
      <c r="D13" s="19" t="s">
        <v>24</v>
      </c>
      <c r="E13" s="20">
        <v>3.31</v>
      </c>
      <c r="F13" s="21">
        <v>85</v>
      </c>
      <c r="G13" s="25">
        <f>ROUND(E13*F13,2)</f>
        <v>281.35000000000002</v>
      </c>
    </row>
    <row r="14" spans="1:7">
      <c r="A14" s="23" t="s">
        <v>21</v>
      </c>
      <c r="B14" s="26" t="s">
        <v>25</v>
      </c>
      <c r="C14" s="27" t="s">
        <v>26</v>
      </c>
      <c r="D14" s="28" t="s">
        <v>24</v>
      </c>
      <c r="E14" s="28">
        <v>0.77</v>
      </c>
      <c r="F14" s="21">
        <v>85</v>
      </c>
      <c r="G14" s="25">
        <f>ROUND(E14*F14,2)</f>
        <v>65.45</v>
      </c>
    </row>
    <row r="15" spans="1:7" ht="15" customHeight="1">
      <c r="A15" s="95" t="s">
        <v>27</v>
      </c>
      <c r="B15" s="95"/>
      <c r="C15" s="95"/>
      <c r="D15" s="95"/>
      <c r="E15" s="95"/>
      <c r="F15" s="95"/>
      <c r="G15" s="30">
        <f>ROUND(SUM(G11:G14),2)</f>
        <v>798.01</v>
      </c>
    </row>
    <row r="16" spans="1:7" ht="15" customHeight="1">
      <c r="A16" s="16"/>
      <c r="B16" s="17">
        <v>2</v>
      </c>
      <c r="C16" s="32" t="s">
        <v>28</v>
      </c>
      <c r="D16" s="19"/>
      <c r="E16" s="20"/>
      <c r="F16" s="21"/>
      <c r="G16" s="22"/>
    </row>
    <row r="17" spans="1:7">
      <c r="A17" s="23" t="s">
        <v>29</v>
      </c>
      <c r="B17" s="19" t="s">
        <v>30</v>
      </c>
      <c r="C17" s="33" t="s">
        <v>31</v>
      </c>
      <c r="D17" s="19" t="s">
        <v>32</v>
      </c>
      <c r="E17" s="20">
        <v>7</v>
      </c>
      <c r="F17" s="21">
        <v>500</v>
      </c>
      <c r="G17" s="25">
        <f>ROUND(F17*E17,2)</f>
        <v>3500</v>
      </c>
    </row>
    <row r="18" spans="1:7">
      <c r="A18" s="95" t="s">
        <v>27</v>
      </c>
      <c r="B18" s="95"/>
      <c r="C18" s="95"/>
      <c r="D18" s="95"/>
      <c r="E18" s="95"/>
      <c r="F18" s="95"/>
      <c r="G18" s="30">
        <f>ROUND(SUM(G17:G17),2)</f>
        <v>3500</v>
      </c>
    </row>
    <row r="19" spans="1:7" ht="15" customHeight="1">
      <c r="A19" s="16"/>
      <c r="B19" s="17">
        <v>3</v>
      </c>
      <c r="C19" s="32" t="s">
        <v>33</v>
      </c>
      <c r="D19" s="19"/>
      <c r="E19" s="20"/>
      <c r="F19" s="21"/>
      <c r="G19" s="25"/>
    </row>
    <row r="20" spans="1:7" ht="24">
      <c r="A20" s="23" t="s">
        <v>34</v>
      </c>
      <c r="B20" s="19" t="s">
        <v>35</v>
      </c>
      <c r="C20" s="24" t="s">
        <v>36</v>
      </c>
      <c r="D20" s="19" t="s">
        <v>20</v>
      </c>
      <c r="E20" s="20">
        <v>11</v>
      </c>
      <c r="F20" s="34">
        <v>20</v>
      </c>
      <c r="G20" s="25">
        <f>ROUND(E20*F20,2)</f>
        <v>220</v>
      </c>
    </row>
    <row r="21" spans="1:7">
      <c r="A21" s="95" t="s">
        <v>27</v>
      </c>
      <c r="B21" s="95"/>
      <c r="C21" s="95"/>
      <c r="D21" s="95"/>
      <c r="E21" s="95"/>
      <c r="F21" s="95"/>
      <c r="G21" s="30">
        <f>ROUND(SUM(G20:G20),2)</f>
        <v>220</v>
      </c>
    </row>
    <row r="22" spans="1:7">
      <c r="A22" s="35"/>
      <c r="B22" s="17">
        <v>4</v>
      </c>
      <c r="C22" s="32" t="s">
        <v>37</v>
      </c>
      <c r="D22" s="19"/>
      <c r="E22" s="20"/>
      <c r="F22" s="36"/>
      <c r="G22" s="30"/>
    </row>
    <row r="23" spans="1:7" ht="24">
      <c r="A23" s="23" t="s">
        <v>38</v>
      </c>
      <c r="B23" s="26" t="s">
        <v>39</v>
      </c>
      <c r="C23" s="24" t="s">
        <v>40</v>
      </c>
      <c r="D23" s="19" t="s">
        <v>16</v>
      </c>
      <c r="E23" s="20">
        <v>1.1000000000000001</v>
      </c>
      <c r="F23" s="21">
        <v>3</v>
      </c>
      <c r="G23" s="25">
        <f>ROUND(E23*F23,2)</f>
        <v>3.3</v>
      </c>
    </row>
    <row r="24" spans="1:7" ht="24">
      <c r="A24" s="23" t="s">
        <v>41</v>
      </c>
      <c r="B24" s="26" t="s">
        <v>42</v>
      </c>
      <c r="C24" s="24" t="s">
        <v>43</v>
      </c>
      <c r="D24" s="19" t="s">
        <v>16</v>
      </c>
      <c r="E24" s="20">
        <v>1.1000000000000001</v>
      </c>
      <c r="F24" s="21">
        <v>15</v>
      </c>
      <c r="G24" s="25">
        <f>ROUND(E24*F24,2)</f>
        <v>16.5</v>
      </c>
    </row>
    <row r="25" spans="1:7">
      <c r="A25" s="95" t="s">
        <v>27</v>
      </c>
      <c r="B25" s="95"/>
      <c r="C25" s="95"/>
      <c r="D25" s="95"/>
      <c r="E25" s="95"/>
      <c r="F25" s="95"/>
      <c r="G25" s="30">
        <f>ROUND(SUM(G23:G24),2)</f>
        <v>19.8</v>
      </c>
    </row>
    <row r="26" spans="1:7" ht="15" customHeight="1">
      <c r="A26" s="16"/>
      <c r="B26" s="17">
        <v>5</v>
      </c>
      <c r="C26" s="32" t="s">
        <v>44</v>
      </c>
      <c r="D26" s="19"/>
      <c r="E26" s="20"/>
      <c r="F26" s="21"/>
      <c r="G26" s="25"/>
    </row>
    <row r="27" spans="1:7" ht="36">
      <c r="A27" s="23" t="s">
        <v>45</v>
      </c>
      <c r="B27" s="26" t="s">
        <v>46</v>
      </c>
      <c r="C27" s="24" t="s">
        <v>47</v>
      </c>
      <c r="D27" s="19" t="s">
        <v>16</v>
      </c>
      <c r="E27" s="20">
        <v>3.31</v>
      </c>
      <c r="F27" s="21">
        <v>18</v>
      </c>
      <c r="G27" s="25">
        <f>ROUND(E27*F27,2)</f>
        <v>59.58</v>
      </c>
    </row>
    <row r="28" spans="1:7" ht="15" customHeight="1">
      <c r="A28" s="23" t="s">
        <v>48</v>
      </c>
      <c r="B28" s="26" t="s">
        <v>49</v>
      </c>
      <c r="C28" s="37" t="s">
        <v>50</v>
      </c>
      <c r="D28" s="21" t="s">
        <v>24</v>
      </c>
      <c r="E28" s="20">
        <v>1.33</v>
      </c>
      <c r="F28" s="34">
        <v>345</v>
      </c>
      <c r="G28" s="25">
        <f>ROUND(E28*F28,2)</f>
        <v>458.85</v>
      </c>
    </row>
    <row r="29" spans="1:7" ht="48">
      <c r="A29" s="23" t="s">
        <v>51</v>
      </c>
      <c r="B29" s="26" t="s">
        <v>52</v>
      </c>
      <c r="C29" s="38" t="s">
        <v>53</v>
      </c>
      <c r="D29" s="19" t="s">
        <v>16</v>
      </c>
      <c r="E29" s="20">
        <v>66.23</v>
      </c>
      <c r="F29" s="34">
        <v>23</v>
      </c>
      <c r="G29" s="25">
        <f>ROUND(E29*F29,2)</f>
        <v>1523.29</v>
      </c>
    </row>
    <row r="30" spans="1:7" ht="15.75" customHeight="1">
      <c r="A30" s="23" t="s">
        <v>54</v>
      </c>
      <c r="B30" s="26" t="s">
        <v>55</v>
      </c>
      <c r="C30" s="24" t="s">
        <v>56</v>
      </c>
      <c r="D30" s="21" t="s">
        <v>20</v>
      </c>
      <c r="E30" s="20">
        <v>54.95</v>
      </c>
      <c r="F30" s="34">
        <v>7</v>
      </c>
      <c r="G30" s="25">
        <f>ROUND(E30*F30,2)</f>
        <v>384.65</v>
      </c>
    </row>
    <row r="31" spans="1:7" ht="24">
      <c r="A31" s="23" t="s">
        <v>57</v>
      </c>
      <c r="B31" s="26" t="s">
        <v>58</v>
      </c>
      <c r="C31" s="24" t="s">
        <v>59</v>
      </c>
      <c r="D31" s="21" t="s">
        <v>24</v>
      </c>
      <c r="E31" s="20">
        <v>0.77</v>
      </c>
      <c r="F31" s="34">
        <v>43</v>
      </c>
      <c r="G31" s="25">
        <f>ROUND(E31*F31,2)</f>
        <v>33.11</v>
      </c>
    </row>
    <row r="32" spans="1:7">
      <c r="A32" s="95" t="s">
        <v>27</v>
      </c>
      <c r="B32" s="95"/>
      <c r="C32" s="95"/>
      <c r="D32" s="95"/>
      <c r="E32" s="95"/>
      <c r="F32" s="95"/>
      <c r="G32" s="30">
        <f>ROUND(SUM(G27:G31),2)</f>
        <v>2459.48</v>
      </c>
    </row>
    <row r="33" spans="1:7" ht="15" customHeight="1">
      <c r="A33" s="29"/>
      <c r="B33" s="17">
        <v>6</v>
      </c>
      <c r="C33" s="32" t="s">
        <v>60</v>
      </c>
      <c r="D33" s="39"/>
      <c r="E33" s="39"/>
      <c r="F33" s="39"/>
      <c r="G33" s="30"/>
    </row>
    <row r="34" spans="1:7" ht="13.5" customHeight="1">
      <c r="A34" s="23" t="s">
        <v>61</v>
      </c>
      <c r="B34" s="26" t="s">
        <v>62</v>
      </c>
      <c r="C34" s="27" t="s">
        <v>63</v>
      </c>
      <c r="D34" s="28" t="s">
        <v>16</v>
      </c>
      <c r="E34" s="28">
        <v>9.56</v>
      </c>
      <c r="F34" s="21">
        <v>18</v>
      </c>
      <c r="G34" s="25">
        <f>ROUND(E34*F34,2)</f>
        <v>172.08</v>
      </c>
    </row>
    <row r="35" spans="1:7">
      <c r="A35" s="23" t="s">
        <v>64</v>
      </c>
      <c r="B35" s="26" t="s">
        <v>65</v>
      </c>
      <c r="C35" s="24" t="s">
        <v>66</v>
      </c>
      <c r="D35" s="19" t="s">
        <v>67</v>
      </c>
      <c r="E35" s="20">
        <v>0.75</v>
      </c>
      <c r="F35" s="21">
        <v>50</v>
      </c>
      <c r="G35" s="25">
        <f>ROUND(E35*F35,2)</f>
        <v>37.5</v>
      </c>
    </row>
    <row r="36" spans="1:7">
      <c r="A36" s="40" t="s">
        <v>68</v>
      </c>
      <c r="B36" s="26" t="s">
        <v>69</v>
      </c>
      <c r="C36" s="24" t="s">
        <v>70</v>
      </c>
      <c r="D36" s="19" t="s">
        <v>71</v>
      </c>
      <c r="E36" s="20">
        <v>1</v>
      </c>
      <c r="F36" s="21">
        <v>23.18</v>
      </c>
      <c r="G36" s="25">
        <f>ROUND(E36*F36,2)</f>
        <v>23.18</v>
      </c>
    </row>
    <row r="37" spans="1:7">
      <c r="A37" s="40" t="s">
        <v>72</v>
      </c>
      <c r="B37" s="26" t="s">
        <v>73</v>
      </c>
      <c r="C37" s="24" t="s">
        <v>74</v>
      </c>
      <c r="D37" s="19" t="s">
        <v>71</v>
      </c>
      <c r="E37" s="20">
        <v>1</v>
      </c>
      <c r="F37" s="21">
        <v>14.19</v>
      </c>
      <c r="G37" s="25">
        <f>ROUND(E37*F37,2)</f>
        <v>14.19</v>
      </c>
    </row>
    <row r="38" spans="1:7" ht="13.5" customHeight="1">
      <c r="A38" s="23" t="s">
        <v>75</v>
      </c>
      <c r="B38" s="26" t="s">
        <v>76</v>
      </c>
      <c r="C38" s="33" t="s">
        <v>77</v>
      </c>
      <c r="D38" s="19" t="s">
        <v>16</v>
      </c>
      <c r="E38" s="20">
        <v>9.56</v>
      </c>
      <c r="F38" s="21">
        <v>27.5</v>
      </c>
      <c r="G38" s="25">
        <f>ROUND(E38*F38,2)</f>
        <v>262.89999999999998</v>
      </c>
    </row>
    <row r="39" spans="1:7">
      <c r="A39" s="95" t="s">
        <v>27</v>
      </c>
      <c r="B39" s="95"/>
      <c r="C39" s="95"/>
      <c r="D39" s="95"/>
      <c r="E39" s="95"/>
      <c r="F39" s="95"/>
      <c r="G39" s="30">
        <f>ROUND(SUM(G34:G38),2)</f>
        <v>509.85</v>
      </c>
    </row>
    <row r="40" spans="1:7" ht="28.5" customHeight="1">
      <c r="A40" s="41"/>
      <c r="B40" s="42"/>
      <c r="C40" s="42"/>
      <c r="D40" s="42"/>
      <c r="E40" s="42"/>
      <c r="F40" s="42"/>
      <c r="G40" s="43"/>
    </row>
    <row r="41" spans="1:7" ht="30" customHeight="1">
      <c r="A41" s="1"/>
      <c r="B41" s="2"/>
      <c r="C41" s="2"/>
      <c r="D41" s="2"/>
      <c r="E41" s="2"/>
      <c r="F41" s="2"/>
      <c r="G41" s="3"/>
    </row>
    <row r="42" spans="1:7" ht="15">
      <c r="A42" s="4"/>
      <c r="B42" s="5"/>
      <c r="C42" s="5"/>
      <c r="D42" s="5"/>
      <c r="E42" s="5"/>
      <c r="F42" s="5"/>
      <c r="G42" s="6"/>
    </row>
    <row r="43" spans="1:7" ht="26.25" customHeight="1">
      <c r="A43" s="7"/>
      <c r="B43" s="8"/>
      <c r="C43" s="8"/>
      <c r="D43" s="8"/>
      <c r="E43" s="8"/>
      <c r="F43" s="8"/>
      <c r="G43" s="9"/>
    </row>
    <row r="44" spans="1:7" ht="20.25">
      <c r="A44" s="93" t="s">
        <v>0</v>
      </c>
      <c r="B44" s="93"/>
      <c r="C44" s="93"/>
      <c r="D44" s="93"/>
      <c r="E44" s="93"/>
      <c r="F44" s="93"/>
      <c r="G44" s="93"/>
    </row>
    <row r="45" spans="1:7" ht="18.75">
      <c r="A45" s="94" t="s">
        <v>1</v>
      </c>
      <c r="B45" s="94"/>
      <c r="C45" s="94"/>
      <c r="D45" s="94"/>
      <c r="E45" s="94"/>
      <c r="F45" s="94"/>
      <c r="G45" s="94"/>
    </row>
    <row r="46" spans="1:7" ht="18.75">
      <c r="A46" s="94" t="s">
        <v>2</v>
      </c>
      <c r="B46" s="94"/>
      <c r="C46" s="94"/>
      <c r="D46" s="94"/>
      <c r="E46" s="94"/>
      <c r="F46" s="94"/>
      <c r="G46" s="94"/>
    </row>
    <row r="47" spans="1:7" ht="18.75">
      <c r="A47" s="94" t="s">
        <v>3</v>
      </c>
      <c r="B47" s="94"/>
      <c r="C47" s="94"/>
      <c r="D47" s="94"/>
      <c r="E47" s="94"/>
      <c r="F47" s="94"/>
      <c r="G47" s="94"/>
    </row>
    <row r="48" spans="1:7" ht="18.75">
      <c r="A48" s="94" t="s">
        <v>4</v>
      </c>
      <c r="B48" s="94"/>
      <c r="C48" s="94"/>
      <c r="D48" s="94"/>
      <c r="E48" s="94"/>
      <c r="F48" s="94"/>
      <c r="G48" s="94"/>
    </row>
    <row r="49" spans="1:7">
      <c r="A49" s="10" t="s">
        <v>5</v>
      </c>
      <c r="B49" s="11" t="s">
        <v>6</v>
      </c>
      <c r="C49" s="12" t="s">
        <v>7</v>
      </c>
      <c r="D49" s="11" t="s">
        <v>8</v>
      </c>
      <c r="E49" s="13" t="s">
        <v>9</v>
      </c>
      <c r="F49" s="14" t="s">
        <v>10</v>
      </c>
      <c r="G49" s="15" t="s">
        <v>11</v>
      </c>
    </row>
    <row r="50" spans="1:7">
      <c r="A50" s="40"/>
      <c r="B50" s="17">
        <v>7</v>
      </c>
      <c r="C50" s="32" t="s">
        <v>78</v>
      </c>
      <c r="D50" s="19"/>
      <c r="E50" s="20"/>
      <c r="F50" s="21"/>
      <c r="G50" s="22"/>
    </row>
    <row r="51" spans="1:7" ht="24">
      <c r="A51" s="23" t="s">
        <v>79</v>
      </c>
      <c r="B51" s="26" t="s">
        <v>80</v>
      </c>
      <c r="C51" s="24" t="s">
        <v>81</v>
      </c>
      <c r="D51" s="19" t="s">
        <v>16</v>
      </c>
      <c r="E51" s="20">
        <v>1.1000000000000001</v>
      </c>
      <c r="F51" s="21">
        <v>8</v>
      </c>
      <c r="G51" s="25">
        <f>ROUND(E51*F51,2)</f>
        <v>8.8000000000000007</v>
      </c>
    </row>
    <row r="52" spans="1:7" ht="24">
      <c r="A52" s="23" t="s">
        <v>82</v>
      </c>
      <c r="B52" s="26" t="s">
        <v>83</v>
      </c>
      <c r="C52" s="38" t="s">
        <v>84</v>
      </c>
      <c r="D52" s="44" t="s">
        <v>16</v>
      </c>
      <c r="E52" s="44">
        <v>158.61000000000001</v>
      </c>
      <c r="F52" s="21">
        <v>7.5</v>
      </c>
      <c r="G52" s="25">
        <f>ROUND(E52*F52,2)</f>
        <v>1189.58</v>
      </c>
    </row>
    <row r="53" spans="1:7" ht="24">
      <c r="A53" s="23" t="s">
        <v>85</v>
      </c>
      <c r="B53" s="26" t="s">
        <v>86</v>
      </c>
      <c r="C53" s="38" t="s">
        <v>84</v>
      </c>
      <c r="D53" s="44" t="s">
        <v>16</v>
      </c>
      <c r="E53" s="44">
        <v>26.1</v>
      </c>
      <c r="F53" s="21">
        <v>7.5</v>
      </c>
      <c r="G53" s="25">
        <f>ROUND(E53*F53,2)</f>
        <v>195.75</v>
      </c>
    </row>
    <row r="54" spans="1:7" ht="24">
      <c r="A54" s="23" t="s">
        <v>87</v>
      </c>
      <c r="B54" s="26" t="s">
        <v>88</v>
      </c>
      <c r="C54" s="38" t="s">
        <v>89</v>
      </c>
      <c r="D54" s="44" t="s">
        <v>16</v>
      </c>
      <c r="E54" s="44">
        <v>14.18</v>
      </c>
      <c r="F54" s="21">
        <v>24</v>
      </c>
      <c r="G54" s="25">
        <f>ROUND(E54*F54,2)</f>
        <v>340.32</v>
      </c>
    </row>
    <row r="55" spans="1:7">
      <c r="A55" s="95" t="s">
        <v>27</v>
      </c>
      <c r="B55" s="95"/>
      <c r="C55" s="95"/>
      <c r="D55" s="95"/>
      <c r="E55" s="95"/>
      <c r="F55" s="95"/>
      <c r="G55" s="30">
        <f>ROUND(SUM(G51:G54),2)</f>
        <v>1734.45</v>
      </c>
    </row>
    <row r="56" spans="1:7">
      <c r="A56" s="23"/>
      <c r="B56" s="26"/>
      <c r="C56" s="33"/>
      <c r="D56" s="19"/>
      <c r="E56" s="20"/>
      <c r="F56" s="21"/>
      <c r="G56" s="25"/>
    </row>
    <row r="57" spans="1:7" ht="15" customHeight="1">
      <c r="A57" s="40"/>
      <c r="B57" s="17">
        <v>8</v>
      </c>
      <c r="C57" s="32" t="s">
        <v>90</v>
      </c>
      <c r="D57" s="19"/>
      <c r="E57" s="20"/>
      <c r="F57" s="36"/>
      <c r="G57" s="30"/>
    </row>
    <row r="58" spans="1:7">
      <c r="A58" s="23" t="s">
        <v>91</v>
      </c>
      <c r="B58" s="26" t="s">
        <v>92</v>
      </c>
      <c r="C58" s="33" t="s">
        <v>93</v>
      </c>
      <c r="D58" s="19" t="s">
        <v>24</v>
      </c>
      <c r="E58" s="20">
        <v>5.41</v>
      </c>
      <c r="F58" s="21">
        <v>80</v>
      </c>
      <c r="G58" s="25">
        <f>ROUND(E58*F58,2)</f>
        <v>432.8</v>
      </c>
    </row>
    <row r="59" spans="1:7">
      <c r="A59" s="23" t="s">
        <v>94</v>
      </c>
      <c r="B59" s="26" t="s">
        <v>95</v>
      </c>
      <c r="C59" s="33" t="s">
        <v>96</v>
      </c>
      <c r="D59" s="19" t="s">
        <v>16</v>
      </c>
      <c r="E59" s="20">
        <v>68.44</v>
      </c>
      <c r="F59" s="21">
        <v>1.5</v>
      </c>
      <c r="G59" s="25">
        <f>ROUND(E59*F59,2)</f>
        <v>102.66</v>
      </c>
    </row>
    <row r="60" spans="1:7">
      <c r="A60" s="95" t="s">
        <v>27</v>
      </c>
      <c r="B60" s="95"/>
      <c r="C60" s="95"/>
      <c r="D60" s="95"/>
      <c r="E60" s="95"/>
      <c r="F60" s="95"/>
      <c r="G60" s="30">
        <f>ROUND(SUM(G58:G59),2)</f>
        <v>535.46</v>
      </c>
    </row>
    <row r="61" spans="1:7">
      <c r="A61" s="45"/>
      <c r="B61" s="46"/>
      <c r="C61" s="47"/>
      <c r="D61" s="46"/>
      <c r="E61" s="48"/>
      <c r="F61" s="49" t="s">
        <v>97</v>
      </c>
      <c r="G61" s="50">
        <f>ROUND((SUM(G11:G40,G51:G60)/2),2)</f>
        <v>9777.0499999999993</v>
      </c>
    </row>
    <row r="62" spans="1:7">
      <c r="A62" s="45"/>
      <c r="B62" s="46"/>
      <c r="C62" s="47"/>
      <c r="D62" s="51"/>
      <c r="E62" s="51" t="s">
        <v>98</v>
      </c>
      <c r="F62" s="52">
        <v>0.23</v>
      </c>
      <c r="G62" s="50">
        <f>ROUND(F62*G61,2)</f>
        <v>2248.7199999999998</v>
      </c>
    </row>
    <row r="63" spans="1:7">
      <c r="A63" s="45"/>
      <c r="B63" s="46"/>
      <c r="C63" s="47"/>
      <c r="D63" s="46"/>
      <c r="E63" s="48"/>
      <c r="F63" s="53" t="s">
        <v>99</v>
      </c>
      <c r="G63" s="30">
        <f>G61+G62</f>
        <v>12025.769999999999</v>
      </c>
    </row>
    <row r="64" spans="1:7">
      <c r="A64" s="35"/>
      <c r="B64" s="54"/>
      <c r="C64" s="55" t="s">
        <v>100</v>
      </c>
      <c r="D64" s="56"/>
      <c r="E64" s="57"/>
      <c r="F64" s="57"/>
      <c r="G64" s="58"/>
    </row>
    <row r="65" spans="1:7">
      <c r="A65" s="35"/>
      <c r="B65" s="59" t="s">
        <v>101</v>
      </c>
      <c r="C65" s="60"/>
      <c r="D65" s="61"/>
      <c r="E65" s="61"/>
      <c r="F65" s="61"/>
      <c r="G65" s="58"/>
    </row>
    <row r="66" spans="1:7">
      <c r="A66" s="62"/>
      <c r="B66" s="63"/>
      <c r="C66" s="64"/>
      <c r="D66" s="65"/>
      <c r="E66" s="65"/>
      <c r="F66" s="65"/>
      <c r="G66" s="66"/>
    </row>
    <row r="67" spans="1:7">
      <c r="A67" s="67"/>
      <c r="B67" s="63"/>
      <c r="C67" s="64"/>
      <c r="D67" s="65"/>
      <c r="E67" s="65"/>
      <c r="F67" s="65"/>
      <c r="G67" s="66"/>
    </row>
    <row r="68" spans="1:7">
      <c r="A68" s="67" t="s">
        <v>102</v>
      </c>
      <c r="B68" s="69"/>
      <c r="C68" s="70"/>
      <c r="D68" s="71"/>
      <c r="E68" s="71"/>
      <c r="F68" s="71"/>
      <c r="G68" s="72"/>
    </row>
    <row r="69" spans="1:7">
      <c r="A69" s="68"/>
      <c r="B69" s="69"/>
      <c r="C69" s="70"/>
      <c r="D69" s="71"/>
      <c r="E69" s="71"/>
      <c r="F69" s="71"/>
      <c r="G69" s="72"/>
    </row>
    <row r="70" spans="1:7">
      <c r="A70" s="68"/>
      <c r="B70" s="69"/>
      <c r="C70" s="70"/>
      <c r="D70" s="71"/>
      <c r="E70" s="71"/>
      <c r="F70" s="71"/>
      <c r="G70" s="72"/>
    </row>
    <row r="71" spans="1:7">
      <c r="A71" s="68"/>
      <c r="B71" s="73"/>
      <c r="C71" s="70"/>
      <c r="D71" s="69"/>
      <c r="E71" s="69"/>
      <c r="F71" s="74"/>
      <c r="G71" s="75"/>
    </row>
    <row r="72" spans="1:7">
      <c r="A72" s="68"/>
      <c r="B72" s="76"/>
      <c r="C72" s="77"/>
      <c r="D72" s="69"/>
      <c r="E72" s="71"/>
      <c r="F72" s="70"/>
      <c r="G72" s="72"/>
    </row>
    <row r="73" spans="1:7">
      <c r="A73" s="68"/>
      <c r="B73" s="73"/>
      <c r="C73" s="69"/>
      <c r="E73" s="69"/>
      <c r="F73" s="74"/>
      <c r="G73" s="72"/>
    </row>
    <row r="74" spans="1:7">
      <c r="A74" s="68"/>
      <c r="B74" s="76"/>
      <c r="C74" s="69"/>
      <c r="D74" s="69"/>
      <c r="E74" s="71"/>
      <c r="F74" s="70"/>
      <c r="G74" s="72"/>
    </row>
    <row r="75" spans="1:7">
      <c r="A75" s="68"/>
      <c r="B75" s="73"/>
      <c r="C75" s="69"/>
      <c r="D75" s="78"/>
      <c r="E75" s="69"/>
      <c r="F75" s="71"/>
      <c r="G75" s="72"/>
    </row>
    <row r="76" spans="1:7">
      <c r="A76" s="68"/>
      <c r="B76" s="69"/>
      <c r="C76" s="77"/>
      <c r="D76" s="71"/>
      <c r="E76" s="71"/>
      <c r="F76" s="71"/>
      <c r="G76" s="72"/>
    </row>
    <row r="77" spans="1:7">
      <c r="A77" s="68"/>
      <c r="B77" s="69"/>
      <c r="C77" s="77"/>
      <c r="D77" s="71"/>
      <c r="E77" s="71"/>
      <c r="F77" s="71"/>
      <c r="G77" s="72"/>
    </row>
    <row r="78" spans="1:7">
      <c r="A78" s="68"/>
      <c r="B78" s="69"/>
      <c r="C78" s="79" t="s">
        <v>113</v>
      </c>
      <c r="D78" s="69"/>
      <c r="E78" s="71"/>
      <c r="F78" s="71"/>
      <c r="G78" s="72"/>
    </row>
    <row r="79" spans="1:7">
      <c r="A79" s="68"/>
      <c r="B79" s="69"/>
      <c r="C79" s="80" t="s">
        <v>114</v>
      </c>
      <c r="D79" s="70"/>
      <c r="E79" s="71"/>
      <c r="F79" s="71"/>
      <c r="G79" s="72"/>
    </row>
    <row r="80" spans="1:7">
      <c r="A80" s="68"/>
      <c r="B80" s="69"/>
      <c r="C80" s="79" t="s">
        <v>115</v>
      </c>
      <c r="D80" s="71"/>
      <c r="E80" s="71"/>
      <c r="F80" s="71"/>
      <c r="G80" s="72"/>
    </row>
    <row r="81" spans="1:7">
      <c r="A81" s="81"/>
      <c r="B81" s="82"/>
      <c r="C81" s="82"/>
      <c r="D81" s="82"/>
      <c r="E81" s="82"/>
      <c r="F81" s="82"/>
      <c r="G81" s="83"/>
    </row>
  </sheetData>
  <mergeCells count="18">
    <mergeCell ref="A48:G48"/>
    <mergeCell ref="A55:F55"/>
    <mergeCell ref="A60:F60"/>
    <mergeCell ref="A39:F39"/>
    <mergeCell ref="A44:G44"/>
    <mergeCell ref="A45:G45"/>
    <mergeCell ref="A46:G46"/>
    <mergeCell ref="A47:G47"/>
    <mergeCell ref="A15:F15"/>
    <mergeCell ref="A18:F18"/>
    <mergeCell ref="A21:F21"/>
    <mergeCell ref="A25:F25"/>
    <mergeCell ref="A32:F32"/>
    <mergeCell ref="A4:G4"/>
    <mergeCell ref="A5:G5"/>
    <mergeCell ref="A6:G6"/>
    <mergeCell ref="A7:G7"/>
    <mergeCell ref="A8:G8"/>
  </mergeCells>
  <printOptions horizontalCentered="1" verticalCentered="1"/>
  <pageMargins left="0.39374999999999999" right="0.39374999999999999" top="1.96875" bottom="1.1812499999999999" header="0.51180555555555496" footer="0.51180555555555496"/>
  <pageSetup paperSize="9" firstPageNumber="0" orientation="portrait" horizontalDpi="300" verticalDpi="300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3"/>
  <sheetViews>
    <sheetView tabSelected="1" view="pageBreakPreview" zoomScale="120" zoomScaleNormal="100" zoomScaleSheetLayoutView="120" zoomScalePageLayoutView="140" workbookViewId="0">
      <selection activeCell="I66" sqref="I66"/>
    </sheetView>
  </sheetViews>
  <sheetFormatPr defaultRowHeight="12.75"/>
  <cols>
    <col min="1" max="1" width="16.85546875" customWidth="1"/>
    <col min="2" max="2" width="9.5703125" customWidth="1"/>
    <col min="3" max="3" width="64.5703125" customWidth="1"/>
    <col min="4" max="4" width="9.85546875" customWidth="1"/>
    <col min="5" max="5" width="12.140625" customWidth="1"/>
    <col min="6" max="6" width="14.42578125" customWidth="1"/>
    <col min="7" max="7" width="18.42578125" customWidth="1"/>
    <col min="8" max="1021" width="8.5703125" customWidth="1"/>
  </cols>
  <sheetData>
    <row r="1" spans="1:7" ht="15" customHeight="1">
      <c r="A1" s="96"/>
      <c r="B1" s="96"/>
      <c r="C1" s="97" t="s">
        <v>128</v>
      </c>
      <c r="D1" s="96"/>
      <c r="E1" s="98"/>
      <c r="F1" s="99"/>
      <c r="G1" s="99"/>
    </row>
    <row r="2" spans="1:7" ht="15" customHeight="1">
      <c r="A2" s="96"/>
      <c r="B2" s="96"/>
      <c r="C2" s="97" t="s">
        <v>136</v>
      </c>
      <c r="D2" s="96"/>
      <c r="E2" s="98"/>
      <c r="F2" s="99"/>
      <c r="G2" s="99"/>
    </row>
    <row r="3" spans="1:7" ht="14.85" customHeight="1">
      <c r="A3" s="96"/>
      <c r="B3" s="96"/>
      <c r="C3" s="97" t="s">
        <v>137</v>
      </c>
      <c r="D3" s="96"/>
      <c r="E3" s="98"/>
      <c r="F3" s="99"/>
      <c r="G3" s="99"/>
    </row>
    <row r="4" spans="1:7" ht="15" customHeight="1">
      <c r="A4" s="96"/>
      <c r="B4" s="96"/>
      <c r="C4" s="97" t="s">
        <v>116</v>
      </c>
      <c r="D4" s="96"/>
      <c r="E4" s="98"/>
      <c r="F4" s="99"/>
      <c r="G4" s="99"/>
    </row>
    <row r="5" spans="1:7" ht="15" customHeight="1">
      <c r="A5" s="100" t="s">
        <v>5</v>
      </c>
      <c r="B5" s="100" t="s">
        <v>6</v>
      </c>
      <c r="C5" s="101" t="s">
        <v>7</v>
      </c>
      <c r="D5" s="100" t="s">
        <v>8</v>
      </c>
      <c r="E5" s="102" t="s">
        <v>9</v>
      </c>
      <c r="F5" s="103" t="s">
        <v>117</v>
      </c>
      <c r="G5" s="104" t="s">
        <v>11</v>
      </c>
    </row>
    <row r="6" spans="1:7">
      <c r="A6" s="105"/>
      <c r="B6" s="105">
        <v>1</v>
      </c>
      <c r="C6" s="106" t="s">
        <v>12</v>
      </c>
      <c r="D6" s="107"/>
      <c r="E6" s="108"/>
      <c r="F6" s="109"/>
      <c r="G6" s="109"/>
    </row>
    <row r="7" spans="1:7">
      <c r="A7" s="107" t="s">
        <v>13</v>
      </c>
      <c r="B7" s="107" t="s">
        <v>14</v>
      </c>
      <c r="C7" s="110" t="s">
        <v>138</v>
      </c>
      <c r="D7" s="107" t="s">
        <v>118</v>
      </c>
      <c r="E7" s="108">
        <v>131.97999999999999</v>
      </c>
      <c r="F7" s="109">
        <v>8.7100000000000009</v>
      </c>
      <c r="G7" s="109">
        <f>E7*F7</f>
        <v>1149.5458000000001</v>
      </c>
    </row>
    <row r="8" spans="1:7">
      <c r="A8" s="107" t="s">
        <v>127</v>
      </c>
      <c r="B8" s="107" t="s">
        <v>18</v>
      </c>
      <c r="C8" s="110" t="s">
        <v>119</v>
      </c>
      <c r="D8" s="107" t="s">
        <v>20</v>
      </c>
      <c r="E8" s="108">
        <v>105.51</v>
      </c>
      <c r="F8" s="109">
        <v>2.16</v>
      </c>
      <c r="G8" s="109">
        <f t="shared" ref="G8:G10" si="0">E8*F8</f>
        <v>227.90160000000003</v>
      </c>
    </row>
    <row r="9" spans="1:7" ht="15.75" customHeight="1">
      <c r="A9" s="111" t="s">
        <v>21</v>
      </c>
      <c r="B9" s="107" t="s">
        <v>22</v>
      </c>
      <c r="C9" s="112" t="s">
        <v>125</v>
      </c>
      <c r="D9" s="107" t="s">
        <v>120</v>
      </c>
      <c r="E9" s="108">
        <v>4.7300000000000004</v>
      </c>
      <c r="F9" s="109">
        <v>159.72</v>
      </c>
      <c r="G9" s="109">
        <f t="shared" si="0"/>
        <v>755.4756000000001</v>
      </c>
    </row>
    <row r="10" spans="1:7" ht="13.5" customHeight="1">
      <c r="A10" s="107" t="s">
        <v>13</v>
      </c>
      <c r="B10" s="107" t="s">
        <v>25</v>
      </c>
      <c r="C10" s="110" t="s">
        <v>139</v>
      </c>
      <c r="D10" s="107" t="s">
        <v>118</v>
      </c>
      <c r="E10" s="108">
        <v>42.96</v>
      </c>
      <c r="F10" s="109">
        <v>8.7100000000000009</v>
      </c>
      <c r="G10" s="109">
        <f t="shared" si="0"/>
        <v>374.18160000000006</v>
      </c>
    </row>
    <row r="11" spans="1:7" ht="15" customHeight="1">
      <c r="A11" s="113"/>
      <c r="B11" s="113"/>
      <c r="C11" s="113"/>
      <c r="D11" s="113"/>
      <c r="E11" s="113"/>
      <c r="F11" s="114" t="s">
        <v>27</v>
      </c>
      <c r="G11" s="115">
        <f>G7+G8+G9+G10</f>
        <v>2507.1046000000001</v>
      </c>
    </row>
    <row r="12" spans="1:7">
      <c r="A12" s="105"/>
      <c r="B12" s="105">
        <v>2</v>
      </c>
      <c r="C12" s="116" t="s">
        <v>28</v>
      </c>
      <c r="D12" s="107"/>
      <c r="E12" s="108"/>
      <c r="F12" s="109"/>
      <c r="G12" s="109"/>
    </row>
    <row r="13" spans="1:7">
      <c r="A13" s="109" t="s">
        <v>168</v>
      </c>
      <c r="B13" s="107" t="s">
        <v>30</v>
      </c>
      <c r="C13" s="117" t="s">
        <v>188</v>
      </c>
      <c r="D13" s="107" t="s">
        <v>20</v>
      </c>
      <c r="E13" s="108">
        <v>32</v>
      </c>
      <c r="F13" s="109">
        <v>58.93</v>
      </c>
      <c r="G13" s="109">
        <f>E13*F13</f>
        <v>1885.76</v>
      </c>
    </row>
    <row r="14" spans="1:7" ht="15" customHeight="1">
      <c r="A14" s="109"/>
      <c r="B14" s="113"/>
      <c r="C14" s="113"/>
      <c r="D14" s="113"/>
      <c r="E14" s="113"/>
      <c r="F14" s="114" t="s">
        <v>27</v>
      </c>
      <c r="G14" s="115">
        <f>G13</f>
        <v>1885.76</v>
      </c>
    </row>
    <row r="15" spans="1:7">
      <c r="A15" s="109"/>
      <c r="B15" s="105">
        <v>3</v>
      </c>
      <c r="C15" s="116" t="s">
        <v>33</v>
      </c>
      <c r="D15" s="107"/>
      <c r="E15" s="108"/>
      <c r="F15" s="109"/>
      <c r="G15" s="109"/>
    </row>
    <row r="16" spans="1:7" ht="15" customHeight="1">
      <c r="A16" s="109" t="s">
        <v>34</v>
      </c>
      <c r="B16" s="107" t="s">
        <v>35</v>
      </c>
      <c r="C16" s="110" t="s">
        <v>173</v>
      </c>
      <c r="D16" s="107" t="s">
        <v>20</v>
      </c>
      <c r="E16" s="108">
        <v>98.45</v>
      </c>
      <c r="F16" s="118">
        <v>38.15</v>
      </c>
      <c r="G16" s="109">
        <f>E16*F16</f>
        <v>3755.8674999999998</v>
      </c>
    </row>
    <row r="17" spans="1:7">
      <c r="A17" s="109"/>
      <c r="B17" s="113"/>
      <c r="C17" s="113"/>
      <c r="D17" s="113"/>
      <c r="E17" s="113"/>
      <c r="F17" s="114" t="s">
        <v>27</v>
      </c>
      <c r="G17" s="115">
        <f>G16</f>
        <v>3755.8674999999998</v>
      </c>
    </row>
    <row r="18" spans="1:7">
      <c r="A18" s="109"/>
      <c r="B18" s="105">
        <v>4</v>
      </c>
      <c r="C18" s="116" t="s">
        <v>121</v>
      </c>
      <c r="D18" s="113"/>
      <c r="E18" s="113"/>
      <c r="F18" s="114"/>
      <c r="G18" s="109"/>
    </row>
    <row r="19" spans="1:7">
      <c r="A19" s="109" t="s">
        <v>159</v>
      </c>
      <c r="B19" s="119" t="s">
        <v>39</v>
      </c>
      <c r="C19" s="110" t="s">
        <v>40</v>
      </c>
      <c r="D19" s="107" t="s">
        <v>118</v>
      </c>
      <c r="E19" s="108">
        <v>9.84</v>
      </c>
      <c r="F19" s="109">
        <v>3.32</v>
      </c>
      <c r="G19" s="109">
        <f>E19*F19</f>
        <v>32.668799999999997</v>
      </c>
    </row>
    <row r="20" spans="1:7" ht="15.75" customHeight="1">
      <c r="A20" s="119" t="s">
        <v>160</v>
      </c>
      <c r="B20" s="119" t="s">
        <v>42</v>
      </c>
      <c r="C20" s="120" t="s">
        <v>167</v>
      </c>
      <c r="D20" s="107" t="s">
        <v>118</v>
      </c>
      <c r="E20" s="108">
        <v>9.84</v>
      </c>
      <c r="F20" s="121">
        <v>31.62</v>
      </c>
      <c r="G20" s="109">
        <f>E20*F20</f>
        <v>311.14080000000001</v>
      </c>
    </row>
    <row r="21" spans="1:7" ht="15.75" customHeight="1">
      <c r="A21" s="109" t="s">
        <v>144</v>
      </c>
      <c r="B21" s="119" t="s">
        <v>140</v>
      </c>
      <c r="C21" s="110" t="s">
        <v>143</v>
      </c>
      <c r="D21" s="107" t="s">
        <v>118</v>
      </c>
      <c r="E21" s="108">
        <v>42.96</v>
      </c>
      <c r="F21" s="109">
        <v>16.22</v>
      </c>
      <c r="G21" s="109">
        <f>E21*F21</f>
        <v>696.81119999999999</v>
      </c>
    </row>
    <row r="22" spans="1:7" ht="15.75" customHeight="1">
      <c r="A22" s="109" t="s">
        <v>164</v>
      </c>
      <c r="B22" s="119" t="s">
        <v>141</v>
      </c>
      <c r="C22" s="110" t="s">
        <v>142</v>
      </c>
      <c r="D22" s="107" t="s">
        <v>118</v>
      </c>
      <c r="E22" s="108">
        <v>42.96</v>
      </c>
      <c r="F22" s="109">
        <v>53.67</v>
      </c>
      <c r="G22" s="109">
        <f>E22*F22</f>
        <v>2305.6632</v>
      </c>
    </row>
    <row r="23" spans="1:7" ht="15" customHeight="1">
      <c r="A23" s="109"/>
      <c r="B23" s="113"/>
      <c r="C23" s="113"/>
      <c r="D23" s="113"/>
      <c r="E23" s="113"/>
      <c r="F23" s="114" t="s">
        <v>27</v>
      </c>
      <c r="G23" s="122">
        <f>G19+G20+G21+G22</f>
        <v>3346.2839999999997</v>
      </c>
    </row>
    <row r="24" spans="1:7" ht="15" customHeight="1">
      <c r="A24" s="109"/>
      <c r="B24" s="105">
        <v>5</v>
      </c>
      <c r="C24" s="116" t="s">
        <v>44</v>
      </c>
      <c r="D24" s="113"/>
      <c r="E24" s="113"/>
      <c r="F24" s="114"/>
      <c r="G24" s="109"/>
    </row>
    <row r="25" spans="1:7" ht="24">
      <c r="A25" s="109" t="s">
        <v>130</v>
      </c>
      <c r="B25" s="119" t="s">
        <v>46</v>
      </c>
      <c r="C25" s="110" t="s">
        <v>129</v>
      </c>
      <c r="D25" s="109" t="s">
        <v>120</v>
      </c>
      <c r="E25" s="108">
        <v>4.7300000000000004</v>
      </c>
      <c r="F25" s="109">
        <v>456.02</v>
      </c>
      <c r="G25" s="109">
        <f t="shared" ref="G25:G29" si="1">E25*F25</f>
        <v>2156.9746</v>
      </c>
    </row>
    <row r="26" spans="1:7" ht="16.5" customHeight="1">
      <c r="A26" s="109" t="s">
        <v>130</v>
      </c>
      <c r="B26" s="119" t="s">
        <v>49</v>
      </c>
      <c r="C26" s="120" t="s">
        <v>50</v>
      </c>
      <c r="D26" s="109" t="s">
        <v>24</v>
      </c>
      <c r="E26" s="108">
        <v>1.89</v>
      </c>
      <c r="F26" s="109">
        <v>456.02</v>
      </c>
      <c r="G26" s="109">
        <f t="shared" si="1"/>
        <v>861.87779999999987</v>
      </c>
    </row>
    <row r="27" spans="1:7" ht="24">
      <c r="A27" s="109" t="s">
        <v>189</v>
      </c>
      <c r="B27" s="119" t="s">
        <v>52</v>
      </c>
      <c r="C27" s="123" t="s">
        <v>163</v>
      </c>
      <c r="D27" s="107" t="s">
        <v>16</v>
      </c>
      <c r="E27" s="108">
        <v>131.97999999999999</v>
      </c>
      <c r="F27" s="118">
        <v>56.24</v>
      </c>
      <c r="G27" s="109">
        <f t="shared" si="1"/>
        <v>7422.5551999999998</v>
      </c>
    </row>
    <row r="28" spans="1:7" ht="15.75" customHeight="1">
      <c r="A28" s="109" t="s">
        <v>131</v>
      </c>
      <c r="B28" s="119" t="s">
        <v>55</v>
      </c>
      <c r="C28" s="110" t="s">
        <v>162</v>
      </c>
      <c r="D28" s="109" t="s">
        <v>20</v>
      </c>
      <c r="E28" s="108">
        <v>105.51</v>
      </c>
      <c r="F28" s="118">
        <v>5.9</v>
      </c>
      <c r="G28" s="109">
        <f t="shared" si="1"/>
        <v>622.50900000000001</v>
      </c>
    </row>
    <row r="29" spans="1:7">
      <c r="A29" s="109" t="s">
        <v>122</v>
      </c>
      <c r="B29" s="119" t="s">
        <v>58</v>
      </c>
      <c r="C29" s="110" t="s">
        <v>123</v>
      </c>
      <c r="D29" s="109" t="s">
        <v>20</v>
      </c>
      <c r="E29" s="108">
        <v>4</v>
      </c>
      <c r="F29" s="118">
        <v>78.53</v>
      </c>
      <c r="G29" s="109">
        <f t="shared" si="1"/>
        <v>314.12</v>
      </c>
    </row>
    <row r="30" spans="1:7">
      <c r="A30" s="109"/>
      <c r="B30" s="113"/>
      <c r="C30" s="113"/>
      <c r="D30" s="113"/>
      <c r="E30" s="113"/>
      <c r="F30" s="114" t="s">
        <v>27</v>
      </c>
      <c r="G30" s="122">
        <f>G25+G26+G27+G28+G29</f>
        <v>11378.036599999999</v>
      </c>
    </row>
    <row r="31" spans="1:7" ht="15" customHeight="1">
      <c r="A31" s="109"/>
      <c r="B31" s="105">
        <v>6</v>
      </c>
      <c r="C31" s="116" t="s">
        <v>60</v>
      </c>
      <c r="D31" s="113"/>
      <c r="E31" s="113"/>
      <c r="F31" s="113"/>
      <c r="G31" s="109"/>
    </row>
    <row r="32" spans="1:7" ht="13.5" customHeight="1">
      <c r="A32" s="109" t="s">
        <v>61</v>
      </c>
      <c r="B32" s="119" t="s">
        <v>62</v>
      </c>
      <c r="C32" s="124" t="s">
        <v>145</v>
      </c>
      <c r="D32" s="125" t="s">
        <v>118</v>
      </c>
      <c r="E32" s="125">
        <v>1.8</v>
      </c>
      <c r="F32" s="109">
        <v>22.51</v>
      </c>
      <c r="G32" s="109">
        <f>E32*F32</f>
        <v>40.518000000000001</v>
      </c>
    </row>
    <row r="33" spans="1:8" ht="13.5" customHeight="1">
      <c r="A33" s="109" t="s">
        <v>169</v>
      </c>
      <c r="B33" s="119" t="s">
        <v>65</v>
      </c>
      <c r="C33" s="124" t="s">
        <v>170</v>
      </c>
      <c r="D33" s="125" t="s">
        <v>118</v>
      </c>
      <c r="E33" s="125">
        <v>19.579999999999998</v>
      </c>
      <c r="F33" s="109">
        <v>22.51</v>
      </c>
      <c r="G33" s="109">
        <f t="shared" ref="G33:G38" si="2">E33*F33</f>
        <v>440.74579999999997</v>
      </c>
    </row>
    <row r="34" spans="1:8" ht="13.5" customHeight="1">
      <c r="A34" s="109" t="s">
        <v>61</v>
      </c>
      <c r="B34" s="119" t="s">
        <v>69</v>
      </c>
      <c r="C34" s="124" t="s">
        <v>146</v>
      </c>
      <c r="D34" s="125" t="s">
        <v>118</v>
      </c>
      <c r="E34" s="125">
        <v>4.1900000000000004</v>
      </c>
      <c r="F34" s="109">
        <v>22.51</v>
      </c>
      <c r="G34" s="109">
        <f t="shared" ref="G34" si="3">E34*F34</f>
        <v>94.316900000000018</v>
      </c>
    </row>
    <row r="35" spans="1:8">
      <c r="A35" s="109" t="s">
        <v>68</v>
      </c>
      <c r="B35" s="119" t="s">
        <v>73</v>
      </c>
      <c r="C35" s="110" t="s">
        <v>70</v>
      </c>
      <c r="D35" s="107" t="s">
        <v>71</v>
      </c>
      <c r="E35" s="108">
        <v>3</v>
      </c>
      <c r="F35" s="109">
        <v>25.52</v>
      </c>
      <c r="G35" s="109">
        <f t="shared" si="2"/>
        <v>76.56</v>
      </c>
    </row>
    <row r="36" spans="1:8">
      <c r="A36" s="109" t="s">
        <v>72</v>
      </c>
      <c r="B36" s="119" t="s">
        <v>76</v>
      </c>
      <c r="C36" s="110" t="s">
        <v>74</v>
      </c>
      <c r="D36" s="107" t="s">
        <v>71</v>
      </c>
      <c r="E36" s="108">
        <v>6</v>
      </c>
      <c r="F36" s="109">
        <v>21.8</v>
      </c>
      <c r="G36" s="109">
        <f t="shared" si="2"/>
        <v>130.80000000000001</v>
      </c>
    </row>
    <row r="37" spans="1:8" ht="16.5" customHeight="1">
      <c r="A37" s="109" t="s">
        <v>171</v>
      </c>
      <c r="B37" s="119" t="s">
        <v>151</v>
      </c>
      <c r="C37" s="126" t="s">
        <v>161</v>
      </c>
      <c r="D37" s="107" t="s">
        <v>118</v>
      </c>
      <c r="E37" s="108">
        <v>23.77</v>
      </c>
      <c r="F37" s="109">
        <v>20.420000000000002</v>
      </c>
      <c r="G37" s="109">
        <f t="shared" si="2"/>
        <v>485.38340000000005</v>
      </c>
      <c r="H37" s="87"/>
    </row>
    <row r="38" spans="1:8" ht="15" customHeight="1">
      <c r="A38" s="109" t="s">
        <v>154</v>
      </c>
      <c r="B38" s="119" t="s">
        <v>152</v>
      </c>
      <c r="C38" s="117" t="s">
        <v>153</v>
      </c>
      <c r="D38" s="107" t="s">
        <v>118</v>
      </c>
      <c r="E38" s="108">
        <v>1.8</v>
      </c>
      <c r="F38" s="109">
        <v>545.14</v>
      </c>
      <c r="G38" s="109">
        <f t="shared" si="2"/>
        <v>981.25199999999995</v>
      </c>
      <c r="H38" s="87"/>
    </row>
    <row r="39" spans="1:8">
      <c r="A39" s="109"/>
      <c r="B39" s="113"/>
      <c r="C39" s="113"/>
      <c r="D39" s="113"/>
      <c r="E39" s="113"/>
      <c r="F39" s="114" t="s">
        <v>27</v>
      </c>
      <c r="G39" s="122">
        <f>G32+G33+G34+G35+G36+G37+G38</f>
        <v>2249.5760999999998</v>
      </c>
    </row>
    <row r="40" spans="1:8">
      <c r="A40" s="109"/>
      <c r="B40" s="105">
        <v>7</v>
      </c>
      <c r="C40" s="116" t="s">
        <v>78</v>
      </c>
      <c r="D40" s="107"/>
      <c r="E40" s="108"/>
      <c r="F40" s="109"/>
      <c r="G40" s="109"/>
    </row>
    <row r="41" spans="1:8" ht="18.75" customHeight="1">
      <c r="A41" s="109" t="s">
        <v>85</v>
      </c>
      <c r="B41" s="119" t="s">
        <v>80</v>
      </c>
      <c r="C41" s="123" t="s">
        <v>187</v>
      </c>
      <c r="D41" s="127" t="s">
        <v>118</v>
      </c>
      <c r="E41" s="127">
        <v>95.46</v>
      </c>
      <c r="F41" s="109">
        <v>15.57</v>
      </c>
      <c r="G41" s="109">
        <f>E41*F41</f>
        <v>1486.3121999999998</v>
      </c>
    </row>
    <row r="42" spans="1:8" ht="16.5" customHeight="1">
      <c r="A42" s="109" t="s">
        <v>132</v>
      </c>
      <c r="B42" s="119" t="s">
        <v>83</v>
      </c>
      <c r="C42" s="123" t="s">
        <v>186</v>
      </c>
      <c r="D42" s="127" t="s">
        <v>118</v>
      </c>
      <c r="E42" s="127">
        <v>411.47</v>
      </c>
      <c r="F42" s="109">
        <v>13.76</v>
      </c>
      <c r="G42" s="109">
        <f>E42*F42</f>
        <v>5661.8272000000006</v>
      </c>
    </row>
    <row r="43" spans="1:8" ht="21" customHeight="1">
      <c r="A43" s="109" t="s">
        <v>165</v>
      </c>
      <c r="B43" s="119" t="s">
        <v>86</v>
      </c>
      <c r="C43" s="123" t="s">
        <v>166</v>
      </c>
      <c r="D43" s="127" t="s">
        <v>118</v>
      </c>
      <c r="E43" s="127">
        <v>50.95</v>
      </c>
      <c r="F43" s="109">
        <v>20.03</v>
      </c>
      <c r="G43" s="109">
        <f>E43*F43</f>
        <v>1020.5285000000001</v>
      </c>
    </row>
    <row r="44" spans="1:8">
      <c r="A44" s="109"/>
      <c r="B44" s="113"/>
      <c r="C44" s="113"/>
      <c r="D44" s="113"/>
      <c r="E44" s="113"/>
      <c r="F44" s="114" t="s">
        <v>27</v>
      </c>
      <c r="G44" s="122">
        <f>G41+G42+G43</f>
        <v>8168.6679000000004</v>
      </c>
    </row>
    <row r="45" spans="1:8">
      <c r="A45" s="109"/>
      <c r="B45" s="105">
        <v>8</v>
      </c>
      <c r="C45" s="116" t="s">
        <v>147</v>
      </c>
      <c r="D45" s="113"/>
      <c r="E45" s="113"/>
      <c r="F45" s="114"/>
      <c r="G45" s="109"/>
    </row>
    <row r="46" spans="1:8">
      <c r="A46" s="109" t="s">
        <v>150</v>
      </c>
      <c r="B46" s="107" t="s">
        <v>92</v>
      </c>
      <c r="C46" s="110" t="s">
        <v>148</v>
      </c>
      <c r="D46" s="109" t="s">
        <v>118</v>
      </c>
      <c r="E46" s="127">
        <v>5</v>
      </c>
      <c r="F46" s="118">
        <v>11.62</v>
      </c>
      <c r="G46" s="109">
        <f>E46*F46</f>
        <v>58.099999999999994</v>
      </c>
    </row>
    <row r="47" spans="1:8">
      <c r="A47" s="109" t="s">
        <v>172</v>
      </c>
      <c r="B47" s="107" t="s">
        <v>95</v>
      </c>
      <c r="C47" s="110" t="s">
        <v>149</v>
      </c>
      <c r="D47" s="109" t="s">
        <v>118</v>
      </c>
      <c r="E47" s="127">
        <v>5</v>
      </c>
      <c r="F47" s="118">
        <v>48.46</v>
      </c>
      <c r="G47" s="109">
        <f>E47*F47</f>
        <v>242.3</v>
      </c>
    </row>
    <row r="48" spans="1:8">
      <c r="A48" s="109"/>
      <c r="B48" s="105"/>
      <c r="C48" s="116"/>
      <c r="D48" s="113"/>
      <c r="E48" s="113"/>
      <c r="F48" s="114" t="s">
        <v>27</v>
      </c>
      <c r="G48" s="115">
        <f>G46+G47</f>
        <v>300.39999999999998</v>
      </c>
    </row>
    <row r="49" spans="1:7" ht="15" customHeight="1">
      <c r="A49" s="109"/>
      <c r="B49" s="105">
        <v>9</v>
      </c>
      <c r="C49" s="116" t="s">
        <v>90</v>
      </c>
      <c r="D49" s="107"/>
      <c r="E49" s="108"/>
      <c r="F49" s="115"/>
      <c r="G49" s="109"/>
    </row>
    <row r="50" spans="1:7">
      <c r="A50" s="128" t="s">
        <v>157</v>
      </c>
      <c r="B50" s="119" t="s">
        <v>124</v>
      </c>
      <c r="C50" s="129" t="s">
        <v>158</v>
      </c>
      <c r="D50" s="107" t="s">
        <v>120</v>
      </c>
      <c r="E50" s="108">
        <v>9.6199999999999992</v>
      </c>
      <c r="F50" s="109">
        <v>6.49</v>
      </c>
      <c r="G50" s="109">
        <f>E50*F50</f>
        <v>62.433799999999998</v>
      </c>
    </row>
    <row r="51" spans="1:7">
      <c r="A51" s="109" t="s">
        <v>133</v>
      </c>
      <c r="B51" s="119" t="s">
        <v>126</v>
      </c>
      <c r="C51" s="117" t="s">
        <v>134</v>
      </c>
      <c r="D51" s="107" t="s">
        <v>135</v>
      </c>
      <c r="E51" s="108">
        <v>48.1</v>
      </c>
      <c r="F51" s="109">
        <v>2.13</v>
      </c>
      <c r="G51" s="109">
        <f>E51*F51</f>
        <v>102.453</v>
      </c>
    </row>
    <row r="52" spans="1:7">
      <c r="A52" s="109" t="s">
        <v>155</v>
      </c>
      <c r="B52" s="119" t="s">
        <v>156</v>
      </c>
      <c r="C52" s="117" t="s">
        <v>96</v>
      </c>
      <c r="D52" s="107" t="s">
        <v>118</v>
      </c>
      <c r="E52" s="108">
        <v>131.97999999999999</v>
      </c>
      <c r="F52" s="109">
        <v>10.16</v>
      </c>
      <c r="G52" s="109">
        <f>E52*F52</f>
        <v>1340.9168</v>
      </c>
    </row>
    <row r="53" spans="1:7">
      <c r="A53" s="109"/>
      <c r="B53" s="113"/>
      <c r="C53" s="113"/>
      <c r="D53" s="113"/>
      <c r="E53" s="113"/>
      <c r="F53" s="114" t="s">
        <v>27</v>
      </c>
      <c r="G53" s="115">
        <f>G50+G51+G52</f>
        <v>1505.8036</v>
      </c>
    </row>
    <row r="54" spans="1:7">
      <c r="A54" s="109"/>
      <c r="B54" s="130"/>
      <c r="C54" s="131"/>
      <c r="D54" s="130"/>
      <c r="E54" s="132"/>
      <c r="F54" s="133" t="s">
        <v>97</v>
      </c>
      <c r="G54" s="133">
        <f>G11+G14+G17+G23+G30+G39+G44+G48+G53</f>
        <v>35097.5003</v>
      </c>
    </row>
    <row r="55" spans="1:7">
      <c r="A55" s="109"/>
      <c r="B55" s="130"/>
      <c r="C55" s="131"/>
      <c r="D55" s="96"/>
      <c r="E55" s="96" t="s">
        <v>98</v>
      </c>
      <c r="F55" s="134">
        <v>0.22</v>
      </c>
      <c r="G55" s="133">
        <f>G54*F55</f>
        <v>7721.4500660000003</v>
      </c>
    </row>
    <row r="56" spans="1:7">
      <c r="A56" s="109"/>
      <c r="B56" s="130"/>
      <c r="C56" s="131"/>
      <c r="D56" s="130"/>
      <c r="E56" s="132"/>
      <c r="F56" s="99" t="s">
        <v>99</v>
      </c>
      <c r="G56" s="135">
        <f>G54+G55-0.005</f>
        <v>42818.945366</v>
      </c>
    </row>
    <row r="57" spans="1:7">
      <c r="A57" s="136"/>
      <c r="B57" s="136"/>
      <c r="C57" s="137" t="s">
        <v>190</v>
      </c>
      <c r="D57" s="138"/>
      <c r="E57" s="138"/>
      <c r="F57" s="138"/>
      <c r="G57" s="138"/>
    </row>
    <row r="58" spans="1:7">
      <c r="A58" s="139"/>
      <c r="B58" s="139"/>
      <c r="C58" s="140" t="s">
        <v>184</v>
      </c>
      <c r="D58" s="141"/>
      <c r="E58" s="141"/>
      <c r="F58" s="141"/>
      <c r="G58" s="141"/>
    </row>
    <row r="59" spans="1:7">
      <c r="A59" s="139"/>
      <c r="B59" s="139"/>
      <c r="C59" s="142"/>
      <c r="D59" s="141"/>
      <c r="E59" s="141"/>
      <c r="F59" s="141"/>
      <c r="G59" s="141"/>
    </row>
    <row r="60" spans="1:7">
      <c r="A60" s="139"/>
      <c r="B60" s="139"/>
      <c r="C60" s="141" t="s">
        <v>185</v>
      </c>
      <c r="D60" s="141"/>
      <c r="E60" s="141"/>
      <c r="F60" s="141"/>
      <c r="G60" s="141"/>
    </row>
    <row r="61" spans="1:7">
      <c r="A61" s="86"/>
      <c r="B61" s="85"/>
      <c r="C61" s="88"/>
      <c r="D61" s="88"/>
      <c r="E61" s="89"/>
      <c r="F61" s="84"/>
      <c r="G61" s="84"/>
    </row>
    <row r="62" spans="1:7">
      <c r="A62" s="86"/>
      <c r="B62" s="85"/>
      <c r="C62" s="85"/>
      <c r="D62" s="88"/>
      <c r="E62" s="89"/>
      <c r="F62" s="91"/>
      <c r="G62" s="89"/>
    </row>
    <row r="63" spans="1:7">
      <c r="A63" s="86"/>
      <c r="B63" s="85"/>
      <c r="C63" s="88"/>
      <c r="D63" s="88"/>
      <c r="E63" s="92"/>
      <c r="F63" s="92"/>
      <c r="G63" s="84"/>
    </row>
    <row r="64" spans="1:7">
      <c r="A64" s="86"/>
      <c r="B64" s="85"/>
      <c r="C64" s="88" t="s">
        <v>183</v>
      </c>
      <c r="D64" s="88"/>
      <c r="E64" s="89"/>
      <c r="F64" s="84"/>
      <c r="G64" s="84"/>
    </row>
    <row r="65" spans="1:7">
      <c r="A65" s="86"/>
      <c r="B65" s="85"/>
      <c r="C65" s="85" t="s">
        <v>181</v>
      </c>
      <c r="D65" s="88"/>
      <c r="E65" s="89"/>
      <c r="F65" s="91" t="s">
        <v>174</v>
      </c>
      <c r="G65" s="89"/>
    </row>
    <row r="66" spans="1:7">
      <c r="A66" s="86"/>
      <c r="B66" s="85"/>
      <c r="C66" s="88" t="s">
        <v>182</v>
      </c>
      <c r="D66" s="88"/>
      <c r="E66" s="92"/>
      <c r="F66" s="92" t="s">
        <v>175</v>
      </c>
      <c r="G66" s="84"/>
    </row>
    <row r="67" spans="1:7">
      <c r="A67" s="86"/>
      <c r="B67" s="85"/>
      <c r="C67" s="88"/>
      <c r="D67" s="88"/>
      <c r="E67" s="89"/>
      <c r="F67" s="84"/>
      <c r="G67" s="84"/>
    </row>
    <row r="68" spans="1:7">
      <c r="A68" s="86"/>
      <c r="B68" s="85"/>
      <c r="C68" s="88"/>
      <c r="D68" s="88"/>
      <c r="E68" s="89"/>
      <c r="F68" s="84"/>
      <c r="G68" s="84"/>
    </row>
    <row r="69" spans="1:7">
      <c r="A69" s="86"/>
      <c r="B69" s="85"/>
      <c r="C69" s="88"/>
      <c r="D69" s="88"/>
      <c r="E69" s="89"/>
      <c r="F69" s="84"/>
      <c r="G69" s="84"/>
    </row>
    <row r="70" spans="1:7">
      <c r="A70" s="86"/>
      <c r="B70" s="85"/>
      <c r="C70" s="88"/>
      <c r="D70" s="88"/>
      <c r="E70" s="89"/>
      <c r="F70" s="84"/>
      <c r="G70" s="84"/>
    </row>
    <row r="71" spans="1:7">
      <c r="C71" s="88" t="s">
        <v>176</v>
      </c>
      <c r="D71" s="88"/>
      <c r="E71" s="89"/>
      <c r="F71" s="84"/>
      <c r="G71" s="84"/>
    </row>
    <row r="72" spans="1:7">
      <c r="C72" s="90" t="s">
        <v>177</v>
      </c>
      <c r="D72" s="88"/>
      <c r="E72" s="89"/>
      <c r="F72" s="91" t="s">
        <v>178</v>
      </c>
      <c r="G72" s="89"/>
    </row>
    <row r="73" spans="1:7">
      <c r="C73" s="88" t="s">
        <v>179</v>
      </c>
      <c r="D73" s="88"/>
      <c r="E73" s="92"/>
      <c r="F73" s="92" t="s">
        <v>180</v>
      </c>
      <c r="G73" s="84"/>
    </row>
  </sheetData>
  <printOptions horizontalCentered="1" verticalCentered="1"/>
  <pageMargins left="0.39370078740157483" right="0.39370078740157483" top="2.0078740157480315" bottom="0.6692913385826772" header="0.51181102362204722" footer="0.51181102362204722"/>
  <pageSetup paperSize="9" scale="76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 </vt:lpstr>
      <vt:lpstr>DESC 27,2%</vt:lpstr>
      <vt:lpstr>DESC 26,32%</vt:lpstr>
      <vt:lpstr>'DESC 26,32%'!Area_de_impressao</vt:lpstr>
      <vt:lpstr>'DESC 27,2%'!Area_de_impressao</vt:lpstr>
      <vt:lpstr>'Planilha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</dc:creator>
  <dc:description/>
  <cp:lastModifiedBy>PMB</cp:lastModifiedBy>
  <cp:revision>66</cp:revision>
  <cp:lastPrinted>2021-09-15T19:54:41Z</cp:lastPrinted>
  <dcterms:created xsi:type="dcterms:W3CDTF">2017-09-14T10:48:32Z</dcterms:created>
  <dcterms:modified xsi:type="dcterms:W3CDTF">2021-09-15T19:54:45Z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