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OS ORIGINAIS - Correção\"/>
    </mc:Choice>
  </mc:AlternateContent>
  <xr:revisionPtr revIDLastSave="0" documentId="13_ncr:1_{9FB7B7D1-0000-4769-B891-135ACC472653}" xr6:coauthVersionLast="45" xr6:coauthVersionMax="45" xr10:uidLastSave="{00000000-0000-0000-0000-000000000000}"/>
  <bookViews>
    <workbookView xWindow="-120" yWindow="-120" windowWidth="24240" windowHeight="13140" tabRatio="500" firstSheet="1" activeTab="1" xr2:uid="{00000000-000D-0000-FFFF-FFFF00000000}"/>
  </bookViews>
  <sheets>
    <sheet name="COTAÇÃO" sheetId="1" state="hidden" r:id="rId1"/>
    <sheet name="ORÇAMENTO" sheetId="2" r:id="rId2"/>
    <sheet name="CRONO FF" sheetId="3" r:id="rId3"/>
  </sheets>
  <externalReferences>
    <externalReference r:id="rId4"/>
  </externalReferences>
  <definedNames>
    <definedName name="_xlnm.Print_Area" localSheetId="2">'CRONO FF'!$B$1:$G$47</definedName>
    <definedName name="ORÇAMENTO.BancoRef">#REF!</definedName>
    <definedName name="ORÇAMENTO.CustoUnitario">ROUND(ORÇAMENTO!$T1,15-13*#REF!)</definedName>
    <definedName name="ORÇAMENTO.PrecoUnitarioLicitado">ORÇAMENTO!$AK1</definedName>
    <definedName name="REFERENCIA.Descricao">IF(ISNUMBER(ORÇAMENTO!$AE1),OFFSET(INDIRECT(ORÇAMENTO.BancoRef),ORÇAMENTO!$AE1-1,3,1),ORÇAMENTO!$AE1)</definedName>
    <definedName name="REFERENCIA.Unidade">IF(ISNUMBER(ORÇAMENTO!$AE1),OFFSET(INDIRECT(ORÇAMENTO.BancoRef),ORÇAMENTO!$AE1-1,4,1),"-")</definedName>
    <definedName name="TIPOORCAMENTO">IF(VALUE([1]MENU!$O$3)=2,"Licitado","Proposto")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3" i="2" l="1"/>
  <c r="I27" i="2"/>
  <c r="H32" i="2"/>
  <c r="H30" i="2"/>
  <c r="I30" i="2" s="1"/>
  <c r="H31" i="2"/>
  <c r="I31" i="2" s="1"/>
  <c r="H20" i="2"/>
  <c r="H21" i="2"/>
  <c r="H22" i="2"/>
  <c r="H23" i="2"/>
  <c r="H24" i="2"/>
  <c r="H25" i="2"/>
  <c r="H26" i="2"/>
  <c r="H29" i="2"/>
  <c r="I29" i="2" s="1"/>
  <c r="D27" i="3" l="1"/>
  <c r="B25" i="3"/>
  <c r="B24" i="3"/>
  <c r="C20" i="3"/>
  <c r="C18" i="3"/>
  <c r="B13" i="3"/>
  <c r="B12" i="3"/>
  <c r="B11" i="3"/>
  <c r="B10" i="3"/>
  <c r="I32" i="2"/>
  <c r="I26" i="2"/>
  <c r="I25" i="2"/>
  <c r="I24" i="2"/>
  <c r="I23" i="2"/>
  <c r="I22" i="2"/>
  <c r="I21" i="2"/>
  <c r="I20" i="2"/>
  <c r="D1" i="1"/>
  <c r="C1" i="1"/>
  <c r="D20" i="3" l="1"/>
  <c r="F20" i="3" l="1"/>
  <c r="F21" i="3" l="1"/>
  <c r="G20" i="3"/>
  <c r="G21" i="3" s="1"/>
  <c r="D18" i="3" l="1"/>
  <c r="I34" i="2"/>
  <c r="F18" i="3" l="1"/>
  <c r="D22" i="3"/>
  <c r="E20" i="3" s="1"/>
  <c r="F19" i="3" l="1"/>
  <c r="G18" i="3"/>
  <c r="G19" i="3" s="1"/>
  <c r="F22" i="3"/>
  <c r="E18" i="3"/>
  <c r="E22" i="3" s="1"/>
  <c r="G22" i="3" l="1"/>
  <c r="G23" i="3" s="1"/>
  <c r="F23" i="3"/>
</calcChain>
</file>

<file path=xl/sharedStrings.xml><?xml version="1.0" encoding="utf-8"?>
<sst xmlns="http://schemas.openxmlformats.org/spreadsheetml/2006/main" count="104" uniqueCount="83">
  <si>
    <t>Munhoz</t>
  </si>
  <si>
    <t>Sudoeste</t>
  </si>
  <si>
    <t>Tridico</t>
  </si>
  <si>
    <t>OBRA: CONSTRUÇÃO DE COBERTURA DOS VESTIÁRIOS – ESTÁDIO PEDRÃO</t>
  </si>
  <si>
    <t>ENDEREÇO: AVENIDA ANTÔNIO DA SILVA NUNES, Nº 1500</t>
  </si>
  <si>
    <t>BAIRRO: PARQUE DAS NAÇÕES</t>
  </si>
  <si>
    <t>CIDADE: BIRIGUI - SP</t>
  </si>
  <si>
    <t>BDI</t>
  </si>
  <si>
    <t>PLANILHA ORÇAMENTÁRIA</t>
  </si>
  <si>
    <t>ITEM</t>
  </si>
  <si>
    <t>TABELA</t>
  </si>
  <si>
    <t>CÓDIGO</t>
  </si>
  <si>
    <t>DESCRIÇÃO</t>
  </si>
  <si>
    <t>UNIDADE</t>
  </si>
  <si>
    <t>QUANT.</t>
  </si>
  <si>
    <t>CUSTO S/ BDI</t>
  </si>
  <si>
    <t>CUSTO C/ BDI</t>
  </si>
  <si>
    <t>CUSTO TOTAL</t>
  </si>
  <si>
    <t>COBERTURA</t>
  </si>
  <si>
    <t>1.1</t>
  </si>
  <si>
    <t>CPOS</t>
  </si>
  <si>
    <t>kg</t>
  </si>
  <si>
    <t>1.2</t>
  </si>
  <si>
    <t>SINAPI</t>
  </si>
  <si>
    <t>TELHAMENTO COM TELHA DE AÇO/ALUMÍNIO E = 0,5 MM, COM ATÉ 2 ÁGUAS, INCLUSO IÇAMENTO. AF_07/2019</t>
  </si>
  <si>
    <t>M2</t>
  </si>
  <si>
    <t>1.3</t>
  </si>
  <si>
    <t>RUFO EM CHAPA DE AÇO GALVANIZADO NÚMERO 24, CORTE DE 25 CM, INCLUSO TRANSPORTE VERTICAL. AF_07/2019</t>
  </si>
  <si>
    <t>m</t>
  </si>
  <si>
    <t>1.4</t>
  </si>
  <si>
    <t>09.01.030</t>
  </si>
  <si>
    <t>Forma em madeira comum para estrutura</t>
  </si>
  <si>
    <t>m2</t>
  </si>
  <si>
    <t>1.5</t>
  </si>
  <si>
    <t>10.01.040</t>
  </si>
  <si>
    <t>Armadura em barra de aço CA-50 (A ou B) fyk = 500 MPa</t>
  </si>
  <si>
    <t>1.6</t>
  </si>
  <si>
    <t>11.01.130</t>
  </si>
  <si>
    <t>Concreto usinado, fck = 25 MPa</t>
  </si>
  <si>
    <t>m3</t>
  </si>
  <si>
    <t>1.7</t>
  </si>
  <si>
    <t>11.16.060</t>
  </si>
  <si>
    <t>Lançamento e adensamento de concreto ou massa em estrutura</t>
  </si>
  <si>
    <t>Sub-total</t>
  </si>
  <si>
    <t>FECHAMENTO</t>
  </si>
  <si>
    <t>2.1</t>
  </si>
  <si>
    <t>2.2</t>
  </si>
  <si>
    <t>CHAPISCO APLICADO EM ALVENARIAS E ESTRUTURAS DE CONCRETO INTERNAS, COM COLHER DE PEDREIRO.  ARGAMASSA TRAÇO 1:3 COM PREPARO EM BETONEIRA 400L. AF_06/2014</t>
  </si>
  <si>
    <t>2.3</t>
  </si>
  <si>
    <t>MASSA ÚNICA, PARA RECEBIMENTO DE PINTURA, EM ARGAMASSA TRAÇO 1:2:8, PREPARO MECÂNICO COM BETONEIRA 400L, APLICADA MANUALMENTE EM FACES INTERNAS DE PAREDES, ESPESSURA DE 10MM, COM EXECUÇÃO DE TALISCAS. AF_06/2014</t>
  </si>
  <si>
    <t>TOTAL GERAL</t>
  </si>
  <si>
    <t>(TRINTA E DOIS MIL NOVECENTOS E SESSENTA E CINCO REAIS E QUARENTA E DOIS CENTAVOS)</t>
  </si>
  <si>
    <t>_______________________</t>
  </si>
  <si>
    <t>____________________________</t>
  </si>
  <si>
    <t xml:space="preserve"> DANIEL NOZOMU HAZASKI</t>
  </si>
  <si>
    <t xml:space="preserve">Engº ALEXANDRE J. S. LASILA     </t>
  </si>
  <si>
    <t xml:space="preserve">          Engenheiro Civil</t>
  </si>
  <si>
    <t xml:space="preserve">Secretário Adjunto de Obras     </t>
  </si>
  <si>
    <t>CREA: 5069273022</t>
  </si>
  <si>
    <t>_________________________</t>
  </si>
  <si>
    <t>Engº SAULO GIAMPIETRO</t>
  </si>
  <si>
    <t>Secretário de Obras</t>
  </si>
  <si>
    <t>CRONOGRAMA FÍSICO-FINANCEIRO</t>
  </si>
  <si>
    <t>VALOR</t>
  </si>
  <si>
    <t>PESO (%)</t>
  </si>
  <si>
    <t>MÊS 1</t>
  </si>
  <si>
    <t>PARCELA</t>
  </si>
  <si>
    <t>ACUM.</t>
  </si>
  <si>
    <t>TOTAL</t>
  </si>
  <si>
    <t>___________________________</t>
  </si>
  <si>
    <t>_________________________________</t>
  </si>
  <si>
    <t xml:space="preserve">     DANIEL NOZOMU HAZASKI</t>
  </si>
  <si>
    <t xml:space="preserve">Engº ALEXANDRE J. SABINO LASILA   </t>
  </si>
  <si>
    <t xml:space="preserve">               Engenheiro Civil</t>
  </si>
  <si>
    <t xml:space="preserve">Secretário Adjunto de Obras        </t>
  </si>
  <si>
    <t>ALVENARIA DE VEDAÇÃO DE BLOCOS CERÂMICOS FURADOS NA VERTICAL DE 9X19X39CM (ESPESSURA 9CM) DE PAREDES COM ÁREA LÍQUIDA MAIOR OU IGUAL A 6M² SEM VÃOS E ARGAMASSA DE ASSENTAMENTO COM PREPARO EM BETONEIRA. AF_06/2014</t>
  </si>
  <si>
    <t>15.03.030</t>
  </si>
  <si>
    <t>Fornecimento e montagem de estrutura em aço ASTM-A36, sem pintura</t>
  </si>
  <si>
    <t>Demolição manual de alvenaria de elevação ou elemento vazado, incluindo revestimento</t>
  </si>
  <si>
    <t>03.02.040</t>
  </si>
  <si>
    <t>2.4</t>
  </si>
  <si>
    <t xml:space="preserve">Birigui, 04 de maio de 2020                               </t>
  </si>
  <si>
    <t>Fontes: Boletim CPOS 178 (mar/2020) , Tabela SINAPI fev/2020 c/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</si>
</sst>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R$ &quot;* #,##0.00_-;&quot;-R$ &quot;* #,##0.00_-;_-&quot;R$ &quot;* \-??_-;_-@_-"/>
  </numFmts>
  <fonts count="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AFABAB"/>
        <bgColor rgb="FFADB9CA"/>
      </patternFill>
    </fill>
    <fill>
      <patternFill patternType="solid">
        <fgColor rgb="FFCCCCCC"/>
        <bgColor rgb="FFD0CECE"/>
      </patternFill>
    </fill>
    <fill>
      <patternFill patternType="solid">
        <fgColor rgb="FFADB9CA"/>
        <bgColor rgb="FFAFABAB"/>
      </patternFill>
    </fill>
    <fill>
      <patternFill patternType="solid">
        <fgColor rgb="FFD0CECE"/>
        <bgColor rgb="FFCCCC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4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Font="1" applyBorder="1" applyAlignment="1">
      <alignment horizontal="right" vertical="center"/>
    </xf>
    <xf numFmtId="164" fontId="0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4" borderId="4" xfId="0" applyFon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3" fillId="0" borderId="0" xfId="0" applyFont="1" applyAlignment="1"/>
    <xf numFmtId="43" fontId="0" fillId="0" borderId="0" xfId="0" applyNumberForma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DB9C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61200</xdr:colOff>
      <xdr:row>0</xdr:row>
      <xdr:rowOff>77760</xdr:rowOff>
    </xdr:from>
    <xdr:to>
      <xdr:col>7</xdr:col>
      <xdr:colOff>477720</xdr:colOff>
      <xdr:row>9</xdr:row>
      <xdr:rowOff>130680</xdr:rowOff>
    </xdr:to>
    <xdr:pic>
      <xdr:nvPicPr>
        <xdr:cNvPr id="2" name="Figura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51560" y="77760"/>
          <a:ext cx="7586280" cy="1630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87840</xdr:colOff>
      <xdr:row>0</xdr:row>
      <xdr:rowOff>19440</xdr:rowOff>
    </xdr:from>
    <xdr:to>
      <xdr:col>7</xdr:col>
      <xdr:colOff>289800</xdr:colOff>
      <xdr:row>8</xdr:row>
      <xdr:rowOff>104040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7840" y="19440"/>
          <a:ext cx="6921360" cy="14864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MB\Desktop\DANIEL%20-%20OBRAS\ORCAMENTOS%20E%20MEDICOES\Est&#225;dio%20Pedr&#227;o\Cobertura%20Vesti&#225;rios\DOCUMENTOS%20ORIGINAIS%20-%20Corre&#231;&#227;o\EM%20Dirce%20Spinola%20Najas\Pista%20de%20Caminhada%20e%20Petpla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view="pageBreakPreview" zoomScaleNormal="100" workbookViewId="0">
      <selection activeCell="D4" sqref="D4"/>
    </sheetView>
  </sheetViews>
  <sheetFormatPr defaultRowHeight="15" x14ac:dyDescent="0.25"/>
  <cols>
    <col min="1" max="1025" width="8.7109375" customWidth="1"/>
  </cols>
  <sheetData>
    <row r="1" spans="1:4" x14ac:dyDescent="0.25">
      <c r="A1" t="s">
        <v>0</v>
      </c>
      <c r="B1">
        <v>1050</v>
      </c>
      <c r="C1" s="54">
        <f>(B1+B2+B3)/3</f>
        <v>916.66666666666663</v>
      </c>
      <c r="D1" s="54">
        <f>B1</f>
        <v>1050</v>
      </c>
    </row>
    <row r="2" spans="1:4" x14ac:dyDescent="0.25">
      <c r="A2" t="s">
        <v>1</v>
      </c>
      <c r="B2">
        <v>1150</v>
      </c>
      <c r="C2" s="54"/>
      <c r="D2" s="54"/>
    </row>
    <row r="3" spans="1:4" x14ac:dyDescent="0.25">
      <c r="A3" t="s">
        <v>2</v>
      </c>
      <c r="B3">
        <v>550</v>
      </c>
      <c r="C3" s="54"/>
      <c r="D3" s="54"/>
    </row>
  </sheetData>
  <mergeCells count="2">
    <mergeCell ref="C1:C3"/>
    <mergeCell ref="D1:D3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9"/>
  <sheetViews>
    <sheetView tabSelected="1" view="pageBreakPreview" topLeftCell="A31" zoomScaleNormal="100" workbookViewId="0">
      <selection activeCell="A36" sqref="A36"/>
    </sheetView>
  </sheetViews>
  <sheetFormatPr defaultRowHeight="15" x14ac:dyDescent="0.25"/>
  <cols>
    <col min="1" max="1" width="7.140625" style="1" customWidth="1"/>
    <col min="2" max="2" width="8.28515625" style="2" customWidth="1"/>
    <col min="3" max="3" width="11.42578125" style="2" customWidth="1"/>
    <col min="4" max="4" width="70.85546875" customWidth="1"/>
    <col min="5" max="5" width="9.140625" style="3" customWidth="1"/>
    <col min="6" max="6" width="9.140625" style="4" customWidth="1"/>
    <col min="7" max="7" width="12.42578125" style="3" customWidth="1"/>
    <col min="8" max="8" width="13.5703125" style="3" customWidth="1"/>
    <col min="9" max="9" width="16.140625" style="3" customWidth="1"/>
    <col min="10" max="1025" width="8.7109375" customWidth="1"/>
  </cols>
  <sheetData>
    <row r="1" spans="1:9" x14ac:dyDescent="0.25">
      <c r="A1" s="5"/>
    </row>
    <row r="2" spans="1:9" x14ac:dyDescent="0.25">
      <c r="A2" s="5"/>
    </row>
    <row r="3" spans="1:9" x14ac:dyDescent="0.25">
      <c r="A3" s="5"/>
    </row>
    <row r="4" spans="1:9" x14ac:dyDescent="0.25">
      <c r="A4" s="5"/>
    </row>
    <row r="5" spans="1:9" x14ac:dyDescent="0.25">
      <c r="A5" s="5"/>
    </row>
    <row r="6" spans="1:9" x14ac:dyDescent="0.25">
      <c r="A6" s="5"/>
    </row>
    <row r="7" spans="1:9" x14ac:dyDescent="0.25">
      <c r="A7" s="5"/>
    </row>
    <row r="8" spans="1:9" x14ac:dyDescent="0.25">
      <c r="A8" s="5"/>
    </row>
    <row r="9" spans="1:9" x14ac:dyDescent="0.25">
      <c r="A9" s="5"/>
    </row>
    <row r="10" spans="1:9" x14ac:dyDescent="0.25">
      <c r="A10" s="5"/>
    </row>
    <row r="11" spans="1:9" x14ac:dyDescent="0.25">
      <c r="A11" s="5" t="s">
        <v>3</v>
      </c>
    </row>
    <row r="12" spans="1:9" x14ac:dyDescent="0.25">
      <c r="A12" s="5" t="s">
        <v>4</v>
      </c>
    </row>
    <row r="13" spans="1:9" x14ac:dyDescent="0.25">
      <c r="A13" s="5" t="s">
        <v>5</v>
      </c>
    </row>
    <row r="14" spans="1:9" x14ac:dyDescent="0.25">
      <c r="A14" s="5" t="s">
        <v>6</v>
      </c>
    </row>
    <row r="15" spans="1:9" x14ac:dyDescent="0.25">
      <c r="H15" s="6" t="s">
        <v>7</v>
      </c>
      <c r="I15" s="7">
        <v>0.25</v>
      </c>
    </row>
    <row r="17" spans="1:9" x14ac:dyDescent="0.25">
      <c r="A17" s="55" t="s">
        <v>8</v>
      </c>
      <c r="B17" s="55"/>
      <c r="C17" s="55"/>
      <c r="D17" s="55"/>
      <c r="E17" s="55"/>
      <c r="F17" s="55"/>
      <c r="G17" s="55"/>
      <c r="H17" s="55"/>
      <c r="I17" s="55"/>
    </row>
    <row r="18" spans="1:9" x14ac:dyDescent="0.25">
      <c r="A18" s="9" t="s">
        <v>9</v>
      </c>
      <c r="B18" s="9" t="s">
        <v>10</v>
      </c>
      <c r="C18" s="9" t="s">
        <v>11</v>
      </c>
      <c r="D18" s="8" t="s">
        <v>12</v>
      </c>
      <c r="E18" s="9" t="s">
        <v>13</v>
      </c>
      <c r="F18" s="10" t="s">
        <v>14</v>
      </c>
      <c r="G18" s="9" t="s">
        <v>15</v>
      </c>
      <c r="H18" s="9" t="s">
        <v>16</v>
      </c>
      <c r="I18" s="9" t="s">
        <v>17</v>
      </c>
    </row>
    <row r="19" spans="1:9" x14ac:dyDescent="0.25">
      <c r="A19" s="11">
        <v>1</v>
      </c>
      <c r="B19" s="12"/>
      <c r="C19" s="12"/>
      <c r="D19" s="13" t="s">
        <v>18</v>
      </c>
      <c r="E19" s="12"/>
      <c r="F19" s="14"/>
      <c r="G19" s="15"/>
      <c r="H19" s="15"/>
      <c r="I19" s="15"/>
    </row>
    <row r="20" spans="1:9" x14ac:dyDescent="0.25">
      <c r="A20" s="6" t="s">
        <v>19</v>
      </c>
      <c r="B20" s="16" t="s">
        <v>20</v>
      </c>
      <c r="C20" s="16" t="s">
        <v>76</v>
      </c>
      <c r="D20" s="17" t="s">
        <v>77</v>
      </c>
      <c r="E20" s="16" t="s">
        <v>21</v>
      </c>
      <c r="F20" s="18">
        <v>1135.3800000000001</v>
      </c>
      <c r="G20" s="19">
        <v>14.44</v>
      </c>
      <c r="H20" s="20">
        <f t="shared" ref="H20:H26" si="0">G20*(1+I$15)</f>
        <v>18.05</v>
      </c>
      <c r="I20" s="19">
        <f>ROUND(F20*H20,2)</f>
        <v>20493.61</v>
      </c>
    </row>
    <row r="21" spans="1:9" ht="30" x14ac:dyDescent="0.25">
      <c r="A21" s="6" t="s">
        <v>22</v>
      </c>
      <c r="B21" s="16" t="s">
        <v>23</v>
      </c>
      <c r="C21" s="16">
        <v>94213</v>
      </c>
      <c r="D21" s="17" t="s">
        <v>24</v>
      </c>
      <c r="E21" s="16" t="s">
        <v>25</v>
      </c>
      <c r="F21" s="18">
        <v>179.04</v>
      </c>
      <c r="G21" s="19">
        <v>41.64</v>
      </c>
      <c r="H21" s="20">
        <f t="shared" si="0"/>
        <v>52.05</v>
      </c>
      <c r="I21" s="19">
        <f t="shared" ref="I21:I26" si="1">ROUND(F21*H21,2)</f>
        <v>9319.0300000000007</v>
      </c>
    </row>
    <row r="22" spans="1:9" ht="30" x14ac:dyDescent="0.25">
      <c r="A22" s="6" t="s">
        <v>26</v>
      </c>
      <c r="B22" s="16" t="s">
        <v>20</v>
      </c>
      <c r="C22" s="16">
        <v>94231</v>
      </c>
      <c r="D22" s="17" t="s">
        <v>27</v>
      </c>
      <c r="E22" s="16" t="s">
        <v>28</v>
      </c>
      <c r="F22" s="18">
        <v>29.84</v>
      </c>
      <c r="G22" s="19">
        <v>32.729999999999997</v>
      </c>
      <c r="H22" s="20">
        <f t="shared" si="0"/>
        <v>40.912499999999994</v>
      </c>
      <c r="I22" s="19">
        <f t="shared" si="1"/>
        <v>1220.83</v>
      </c>
    </row>
    <row r="23" spans="1:9" x14ac:dyDescent="0.25">
      <c r="A23" s="6" t="s">
        <v>29</v>
      </c>
      <c r="B23" s="16" t="s">
        <v>20</v>
      </c>
      <c r="C23" s="16" t="s">
        <v>30</v>
      </c>
      <c r="D23" s="17" t="s">
        <v>31</v>
      </c>
      <c r="E23" s="16" t="s">
        <v>32</v>
      </c>
      <c r="F23" s="18">
        <v>1.47</v>
      </c>
      <c r="G23" s="19">
        <v>139.34</v>
      </c>
      <c r="H23" s="20">
        <f t="shared" si="0"/>
        <v>174.17500000000001</v>
      </c>
      <c r="I23" s="19">
        <f t="shared" si="1"/>
        <v>256.04000000000002</v>
      </c>
    </row>
    <row r="24" spans="1:9" x14ac:dyDescent="0.25">
      <c r="A24" s="6" t="s">
        <v>33</v>
      </c>
      <c r="B24" s="16" t="s">
        <v>20</v>
      </c>
      <c r="C24" s="16" t="s">
        <v>34</v>
      </c>
      <c r="D24" s="17" t="s">
        <v>35</v>
      </c>
      <c r="E24" s="16" t="s">
        <v>21</v>
      </c>
      <c r="F24" s="18">
        <v>3.92</v>
      </c>
      <c r="G24" s="19">
        <v>6.24</v>
      </c>
      <c r="H24" s="20">
        <f t="shared" si="0"/>
        <v>7.8000000000000007</v>
      </c>
      <c r="I24" s="19">
        <f t="shared" si="1"/>
        <v>30.58</v>
      </c>
    </row>
    <row r="25" spans="1:9" x14ac:dyDescent="0.25">
      <c r="A25" s="6" t="s">
        <v>36</v>
      </c>
      <c r="B25" s="16" t="s">
        <v>20</v>
      </c>
      <c r="C25" s="16" t="s">
        <v>37</v>
      </c>
      <c r="D25" s="17" t="s">
        <v>38</v>
      </c>
      <c r="E25" s="16" t="s">
        <v>39</v>
      </c>
      <c r="F25" s="18">
        <v>0.06</v>
      </c>
      <c r="G25" s="19">
        <v>288.39999999999998</v>
      </c>
      <c r="H25" s="20">
        <f t="shared" si="0"/>
        <v>360.5</v>
      </c>
      <c r="I25" s="19">
        <f t="shared" si="1"/>
        <v>21.63</v>
      </c>
    </row>
    <row r="26" spans="1:9" x14ac:dyDescent="0.25">
      <c r="A26" s="6" t="s">
        <v>40</v>
      </c>
      <c r="B26" s="16" t="s">
        <v>20</v>
      </c>
      <c r="C26" s="16" t="s">
        <v>41</v>
      </c>
      <c r="D26" s="17" t="s">
        <v>42</v>
      </c>
      <c r="E26" s="16" t="s">
        <v>39</v>
      </c>
      <c r="F26" s="18">
        <v>0.06</v>
      </c>
      <c r="G26" s="19">
        <v>79.510000000000005</v>
      </c>
      <c r="H26" s="20">
        <f t="shared" si="0"/>
        <v>99.387500000000003</v>
      </c>
      <c r="I26" s="19">
        <f t="shared" si="1"/>
        <v>5.96</v>
      </c>
    </row>
    <row r="27" spans="1:9" x14ac:dyDescent="0.25">
      <c r="A27" s="6"/>
      <c r="B27" s="16"/>
      <c r="C27" s="16"/>
      <c r="D27" s="17"/>
      <c r="E27" s="16"/>
      <c r="F27" s="18"/>
      <c r="G27" s="19"/>
      <c r="H27" s="22" t="s">
        <v>43</v>
      </c>
      <c r="I27" s="23">
        <f>SUM(I20:I26)</f>
        <v>31347.680000000004</v>
      </c>
    </row>
    <row r="28" spans="1:9" x14ac:dyDescent="0.25">
      <c r="A28" s="11">
        <v>2</v>
      </c>
      <c r="B28" s="12"/>
      <c r="C28" s="12"/>
      <c r="D28" s="13" t="s">
        <v>44</v>
      </c>
      <c r="E28" s="12"/>
      <c r="F28" s="14"/>
      <c r="G28" s="15"/>
      <c r="H28" s="15"/>
      <c r="I28" s="15"/>
    </row>
    <row r="29" spans="1:9" ht="30" x14ac:dyDescent="0.25">
      <c r="A29" s="6" t="s">
        <v>45</v>
      </c>
      <c r="B29" s="16" t="s">
        <v>20</v>
      </c>
      <c r="C29" s="16" t="s">
        <v>79</v>
      </c>
      <c r="D29" s="17" t="s">
        <v>78</v>
      </c>
      <c r="E29" s="16" t="s">
        <v>39</v>
      </c>
      <c r="F29" s="18">
        <v>5.21</v>
      </c>
      <c r="G29" s="19">
        <v>54.6</v>
      </c>
      <c r="H29" s="20">
        <f>G29*(1+I$15)</f>
        <v>68.25</v>
      </c>
      <c r="I29" s="19">
        <f>ROUND(F29*H29,2)</f>
        <v>355.58</v>
      </c>
    </row>
    <row r="30" spans="1:9" ht="60" x14ac:dyDescent="0.25">
      <c r="A30" s="6" t="s">
        <v>46</v>
      </c>
      <c r="B30" s="16" t="s">
        <v>23</v>
      </c>
      <c r="C30" s="16">
        <v>87477</v>
      </c>
      <c r="D30" s="17" t="s">
        <v>75</v>
      </c>
      <c r="E30" s="16" t="s">
        <v>25</v>
      </c>
      <c r="F30" s="24">
        <v>13.56</v>
      </c>
      <c r="G30" s="21">
        <v>33.35</v>
      </c>
      <c r="H30" s="19">
        <f>ROUND(G30*(1+I$15),2)</f>
        <v>41.69</v>
      </c>
      <c r="I30" s="19">
        <f>F30*H30</f>
        <v>565.31640000000004</v>
      </c>
    </row>
    <row r="31" spans="1:9" ht="45" x14ac:dyDescent="0.25">
      <c r="A31" s="6" t="s">
        <v>48</v>
      </c>
      <c r="B31" s="16" t="s">
        <v>23</v>
      </c>
      <c r="C31" s="16">
        <v>88264</v>
      </c>
      <c r="D31" s="25" t="s">
        <v>47</v>
      </c>
      <c r="E31" s="16" t="s">
        <v>25</v>
      </c>
      <c r="F31" s="24">
        <v>13.56</v>
      </c>
      <c r="G31" s="19">
        <v>23.24</v>
      </c>
      <c r="H31" s="19">
        <f>ROUND(G31*(1+I$15),2)</f>
        <v>29.05</v>
      </c>
      <c r="I31" s="19">
        <f>F31*H31</f>
        <v>393.91800000000001</v>
      </c>
    </row>
    <row r="32" spans="1:9" ht="60" x14ac:dyDescent="0.25">
      <c r="A32" s="6" t="s">
        <v>80</v>
      </c>
      <c r="B32" s="16" t="s">
        <v>23</v>
      </c>
      <c r="C32" s="16">
        <v>87547</v>
      </c>
      <c r="D32" s="25" t="s">
        <v>49</v>
      </c>
      <c r="E32" s="16" t="s">
        <v>25</v>
      </c>
      <c r="F32" s="18">
        <v>13.56</v>
      </c>
      <c r="G32" s="19">
        <v>17.87</v>
      </c>
      <c r="H32" s="19">
        <f>ROUND(G32*(1+I$15),2)</f>
        <v>22.34</v>
      </c>
      <c r="I32" s="19">
        <f t="shared" ref="I32" si="2">ROUND(F32*H32,2)</f>
        <v>302.93</v>
      </c>
    </row>
    <row r="33" spans="1:9" x14ac:dyDescent="0.25">
      <c r="A33" s="6"/>
      <c r="B33" s="16"/>
      <c r="C33" s="16"/>
      <c r="D33" s="26"/>
      <c r="E33" s="27"/>
      <c r="F33" s="28"/>
      <c r="G33" s="27"/>
      <c r="H33" s="22" t="s">
        <v>43</v>
      </c>
      <c r="I33" s="23">
        <f>SUM(I29:I32)</f>
        <v>1617.7444000000003</v>
      </c>
    </row>
    <row r="34" spans="1:9" ht="15.75" x14ac:dyDescent="0.25">
      <c r="A34" s="6"/>
      <c r="B34" s="16"/>
      <c r="C34" s="16"/>
      <c r="D34" s="26"/>
      <c r="E34" s="27"/>
      <c r="F34" s="28"/>
      <c r="G34" s="27"/>
      <c r="H34" s="6" t="s">
        <v>50</v>
      </c>
      <c r="I34" s="29">
        <f>SUM(I19:I33)/2</f>
        <v>32965.424400000004</v>
      </c>
    </row>
    <row r="35" spans="1:9" x14ac:dyDescent="0.25">
      <c r="A35" s="5" t="s">
        <v>82</v>
      </c>
      <c r="I35" s="53"/>
    </row>
    <row r="36" spans="1:9" ht="15.75" x14ac:dyDescent="0.25">
      <c r="A36" s="30" t="s">
        <v>51</v>
      </c>
      <c r="I36" s="52"/>
    </row>
    <row r="39" spans="1:9" x14ac:dyDescent="0.25">
      <c r="D39" s="31" t="s">
        <v>81</v>
      </c>
    </row>
    <row r="40" spans="1:9" x14ac:dyDescent="0.25">
      <c r="D40" s="31"/>
    </row>
    <row r="41" spans="1:9" x14ac:dyDescent="0.25">
      <c r="D41" s="31"/>
    </row>
    <row r="42" spans="1:9" x14ac:dyDescent="0.25">
      <c r="D42" s="31"/>
    </row>
    <row r="43" spans="1:9" x14ac:dyDescent="0.25">
      <c r="D43" s="31"/>
    </row>
    <row r="44" spans="1:9" x14ac:dyDescent="0.25">
      <c r="D44" s="31"/>
    </row>
    <row r="45" spans="1:9" x14ac:dyDescent="0.25">
      <c r="D45" s="31"/>
    </row>
    <row r="52" spans="2:9" ht="18.75" x14ac:dyDescent="0.3">
      <c r="B52" s="32" t="s">
        <v>52</v>
      </c>
      <c r="C52" s="33"/>
      <c r="D52" s="34"/>
      <c r="E52" s="35"/>
      <c r="F52" s="36"/>
      <c r="G52" s="35"/>
      <c r="H52" s="37" t="s">
        <v>53</v>
      </c>
      <c r="I52" s="38"/>
    </row>
    <row r="53" spans="2:9" ht="18.75" x14ac:dyDescent="0.3">
      <c r="B53" s="32" t="s">
        <v>54</v>
      </c>
      <c r="C53" s="33"/>
      <c r="D53" s="34"/>
      <c r="E53" s="35"/>
      <c r="F53" s="36"/>
      <c r="G53" s="35"/>
      <c r="H53" s="37" t="s">
        <v>55</v>
      </c>
      <c r="I53" s="38"/>
    </row>
    <row r="54" spans="2:9" ht="18.75" x14ac:dyDescent="0.3">
      <c r="B54" s="32" t="s">
        <v>56</v>
      </c>
      <c r="C54" s="33"/>
      <c r="D54" s="34"/>
      <c r="E54" s="35"/>
      <c r="F54" s="36"/>
      <c r="G54" s="35"/>
      <c r="H54" s="37" t="s">
        <v>57</v>
      </c>
      <c r="I54" s="38"/>
    </row>
    <row r="55" spans="2:9" ht="18.75" x14ac:dyDescent="0.3">
      <c r="B55" s="33"/>
      <c r="C55" s="33" t="s">
        <v>58</v>
      </c>
      <c r="D55" s="34"/>
      <c r="E55" s="35"/>
      <c r="F55" s="36"/>
      <c r="G55" s="35"/>
      <c r="H55" s="35"/>
      <c r="I55" s="39"/>
    </row>
    <row r="56" spans="2:9" ht="18.75" x14ac:dyDescent="0.3">
      <c r="B56" s="33"/>
      <c r="C56" s="33"/>
      <c r="D56" s="34"/>
      <c r="E56" s="35"/>
      <c r="F56" s="36"/>
      <c r="G56" s="35"/>
      <c r="H56" s="35"/>
      <c r="I56" s="39"/>
    </row>
    <row r="57" spans="2:9" ht="18.75" x14ac:dyDescent="0.3">
      <c r="B57" s="33"/>
      <c r="C57" s="33"/>
      <c r="D57" s="34"/>
      <c r="E57" s="35"/>
      <c r="F57" s="36"/>
      <c r="G57" s="35"/>
      <c r="H57" s="35"/>
      <c r="I57" s="39"/>
    </row>
    <row r="58" spans="2:9" ht="18.75" x14ac:dyDescent="0.3">
      <c r="B58" s="33"/>
      <c r="C58" s="33"/>
      <c r="D58" s="34"/>
      <c r="E58" s="35"/>
      <c r="F58" s="36"/>
      <c r="G58" s="35"/>
      <c r="H58" s="35"/>
      <c r="I58" s="39"/>
    </row>
    <row r="59" spans="2:9" ht="18.75" x14ac:dyDescent="0.3">
      <c r="B59" s="33"/>
      <c r="C59" s="33"/>
      <c r="D59" s="34"/>
      <c r="E59" s="35"/>
      <c r="F59" s="36"/>
      <c r="G59" s="35"/>
      <c r="H59" s="35"/>
      <c r="I59" s="39"/>
    </row>
    <row r="60" spans="2:9" ht="18.75" x14ac:dyDescent="0.3">
      <c r="B60" s="33"/>
      <c r="C60" s="33"/>
      <c r="D60" s="34"/>
      <c r="E60" s="35"/>
      <c r="F60" s="36"/>
      <c r="G60" s="35"/>
      <c r="H60" s="35"/>
      <c r="I60" s="39"/>
    </row>
    <row r="61" spans="2:9" ht="18.75" x14ac:dyDescent="0.3">
      <c r="B61" s="33"/>
      <c r="C61" s="33"/>
      <c r="D61" s="34"/>
      <c r="E61" s="35"/>
      <c r="F61" s="36"/>
      <c r="G61" s="35"/>
      <c r="H61" s="35"/>
      <c r="I61" s="39"/>
    </row>
    <row r="62" spans="2:9" ht="18.75" x14ac:dyDescent="0.3">
      <c r="B62" s="33"/>
      <c r="C62" s="33"/>
      <c r="D62" s="34"/>
      <c r="E62" s="35"/>
      <c r="F62" s="36"/>
      <c r="G62" s="35"/>
      <c r="H62" s="35"/>
      <c r="I62" s="39"/>
    </row>
    <row r="63" spans="2:9" ht="18.75" x14ac:dyDescent="0.25">
      <c r="B63" s="33"/>
      <c r="C63" s="33"/>
      <c r="D63" s="56" t="s">
        <v>59</v>
      </c>
      <c r="E63" s="56"/>
      <c r="F63" s="56"/>
      <c r="G63" s="35"/>
      <c r="H63" s="35"/>
      <c r="I63" s="39"/>
    </row>
    <row r="64" spans="2:9" ht="18.75" x14ac:dyDescent="0.25">
      <c r="B64" s="33"/>
      <c r="C64" s="33"/>
      <c r="D64" s="56" t="s">
        <v>60</v>
      </c>
      <c r="E64" s="56"/>
      <c r="F64" s="56"/>
      <c r="G64" s="35"/>
      <c r="H64" s="35"/>
      <c r="I64" s="39"/>
    </row>
    <row r="65" spans="2:9" ht="18.75" x14ac:dyDescent="0.25">
      <c r="B65" s="33"/>
      <c r="C65" s="33"/>
      <c r="D65" s="56" t="s">
        <v>61</v>
      </c>
      <c r="E65" s="56"/>
      <c r="F65" s="56"/>
      <c r="G65" s="35"/>
      <c r="H65" s="35"/>
      <c r="I65" s="39"/>
    </row>
    <row r="67" spans="2:9" ht="18.75" x14ac:dyDescent="0.3">
      <c r="C67"/>
      <c r="G67" s="40"/>
    </row>
    <row r="68" spans="2:9" ht="18.75" x14ac:dyDescent="0.3">
      <c r="C68"/>
      <c r="G68" s="40"/>
    </row>
    <row r="69" spans="2:9" ht="18.75" x14ac:dyDescent="0.3">
      <c r="C69"/>
      <c r="G69" s="40"/>
    </row>
  </sheetData>
  <mergeCells count="4">
    <mergeCell ref="A17:I17"/>
    <mergeCell ref="D63:F63"/>
    <mergeCell ref="D64:F64"/>
    <mergeCell ref="D65:F65"/>
  </mergeCells>
  <phoneticPr fontId="6" type="noConversion"/>
  <printOptions horizontalCentered="1"/>
  <pageMargins left="0.51180555555555496" right="0.327083333333333" top="0.15" bottom="0.78749999999999998" header="0.51180555555555496" footer="0.51180555555555496"/>
  <pageSetup paperSize="9" scale="56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0:G54"/>
  <sheetViews>
    <sheetView view="pageBreakPreview" topLeftCell="A10" zoomScaleNormal="100" workbookViewId="0">
      <selection activeCell="B10" sqref="B10"/>
    </sheetView>
  </sheetViews>
  <sheetFormatPr defaultRowHeight="15" x14ac:dyDescent="0.25"/>
  <cols>
    <col min="1" max="2" width="5.85546875" customWidth="1"/>
    <col min="3" max="3" width="24.7109375" customWidth="1"/>
    <col min="4" max="4" width="18.7109375" customWidth="1"/>
    <col min="5" max="5" width="8.7109375" customWidth="1"/>
    <col min="6" max="7" width="15.7109375" customWidth="1"/>
    <col min="8" max="1019" width="8.7109375" customWidth="1"/>
    <col min="1020" max="1025" width="11.5703125"/>
  </cols>
  <sheetData>
    <row r="10" spans="2:7" x14ac:dyDescent="0.25">
      <c r="B10" t="str">
        <f>ORÇAMENTO!A11</f>
        <v>OBRA: CONSTRUÇÃO DE COBERTURA DOS VESTIÁRIOS – ESTÁDIO PEDRÃO</v>
      </c>
    </row>
    <row r="11" spans="2:7" x14ac:dyDescent="0.25">
      <c r="B11" t="str">
        <f>ORÇAMENTO!A12</f>
        <v>ENDEREÇO: AVENIDA ANTÔNIO DA SILVA NUNES, Nº 1500</v>
      </c>
      <c r="F11" s="41"/>
    </row>
    <row r="12" spans="2:7" x14ac:dyDescent="0.25">
      <c r="B12" t="str">
        <f>ORÇAMENTO!A13</f>
        <v>BAIRRO: PARQUE DAS NAÇÕES</v>
      </c>
    </row>
    <row r="13" spans="2:7" x14ac:dyDescent="0.25">
      <c r="B13" t="str">
        <f>ORÇAMENTO!A14</f>
        <v>CIDADE: BIRIGUI - SP</v>
      </c>
    </row>
    <row r="15" spans="2:7" x14ac:dyDescent="0.25">
      <c r="B15" s="57" t="s">
        <v>62</v>
      </c>
      <c r="C15" s="57"/>
      <c r="D15" s="57"/>
      <c r="E15" s="57"/>
      <c r="F15" s="57"/>
      <c r="G15" s="57"/>
    </row>
    <row r="16" spans="2:7" x14ac:dyDescent="0.25">
      <c r="B16" s="58" t="s">
        <v>9</v>
      </c>
      <c r="C16" s="58" t="s">
        <v>12</v>
      </c>
      <c r="D16" s="58" t="s">
        <v>63</v>
      </c>
      <c r="E16" s="58" t="s">
        <v>64</v>
      </c>
      <c r="F16" s="59" t="s">
        <v>65</v>
      </c>
      <c r="G16" s="59"/>
    </row>
    <row r="17" spans="2:7" x14ac:dyDescent="0.25">
      <c r="B17" s="58"/>
      <c r="C17" s="58"/>
      <c r="D17" s="58"/>
      <c r="E17" s="58"/>
      <c r="F17" s="42" t="s">
        <v>66</v>
      </c>
      <c r="G17" s="42" t="s">
        <v>67</v>
      </c>
    </row>
    <row r="18" spans="2:7" x14ac:dyDescent="0.25">
      <c r="B18" s="64">
        <v>1</v>
      </c>
      <c r="C18" s="65" t="str">
        <f>ORÇAMENTO!D19</f>
        <v>COBERTURA</v>
      </c>
      <c r="D18" s="66">
        <f>ORÇAMENTO!I27</f>
        <v>31347.680000000004</v>
      </c>
      <c r="E18" s="63">
        <f>D18/D$22</f>
        <v>0.95092602539040871</v>
      </c>
      <c r="F18" s="43">
        <f>D18</f>
        <v>31347.680000000004</v>
      </c>
      <c r="G18" s="43">
        <f>F18</f>
        <v>31347.680000000004</v>
      </c>
    </row>
    <row r="19" spans="2:7" x14ac:dyDescent="0.25">
      <c r="B19" s="64"/>
      <c r="C19" s="65"/>
      <c r="D19" s="66"/>
      <c r="E19" s="63"/>
      <c r="F19" s="44">
        <f>F18/D18</f>
        <v>1</v>
      </c>
      <c r="G19" s="44">
        <f>G18/D18</f>
        <v>1</v>
      </c>
    </row>
    <row r="20" spans="2:7" x14ac:dyDescent="0.25">
      <c r="B20" s="64">
        <v>2</v>
      </c>
      <c r="C20" s="65" t="str">
        <f>ORÇAMENTO!D28</f>
        <v>FECHAMENTO</v>
      </c>
      <c r="D20" s="66">
        <f>ORÇAMENTO!I33</f>
        <v>1617.7444000000003</v>
      </c>
      <c r="E20" s="63">
        <f>D20/D$22</f>
        <v>4.9073974609591259E-2</v>
      </c>
      <c r="F20" s="43">
        <f>D20</f>
        <v>1617.7444000000003</v>
      </c>
      <c r="G20" s="43">
        <f>F20</f>
        <v>1617.7444000000003</v>
      </c>
    </row>
    <row r="21" spans="2:7" x14ac:dyDescent="0.25">
      <c r="B21" s="64"/>
      <c r="C21" s="65"/>
      <c r="D21" s="66"/>
      <c r="E21" s="63"/>
      <c r="F21" s="44">
        <f>F20/D20</f>
        <v>1</v>
      </c>
      <c r="G21" s="44">
        <f>G20/D20</f>
        <v>1</v>
      </c>
    </row>
    <row r="22" spans="2:7" x14ac:dyDescent="0.25">
      <c r="B22" s="60"/>
      <c r="C22" s="61" t="s">
        <v>68</v>
      </c>
      <c r="D22" s="62">
        <f>SUM(D18:D21)</f>
        <v>32965.424400000004</v>
      </c>
      <c r="E22" s="63">
        <f>SUM(E18:E21)</f>
        <v>1</v>
      </c>
      <c r="F22" s="43">
        <f>F18+F20</f>
        <v>32965.424400000004</v>
      </c>
      <c r="G22" s="43">
        <f>F22</f>
        <v>32965.424400000004</v>
      </c>
    </row>
    <row r="23" spans="2:7" x14ac:dyDescent="0.25">
      <c r="B23" s="60"/>
      <c r="C23" s="61"/>
      <c r="D23" s="62"/>
      <c r="E23" s="63"/>
      <c r="F23" s="44">
        <f>F22/D22</f>
        <v>1</v>
      </c>
      <c r="G23" s="44">
        <f>G22/D22</f>
        <v>1</v>
      </c>
    </row>
    <row r="24" spans="2:7" x14ac:dyDescent="0.25">
      <c r="B24" s="45" t="str">
        <f>ORÇAMENTO!A35</f>
        <v>Fontes: Boletim CPOS 178 (mar/2020) , Tabela SINAPI fev/2020 c/ desoneração</v>
      </c>
    </row>
    <row r="25" spans="2:7" x14ac:dyDescent="0.25">
      <c r="B25" t="str">
        <f>ORÇAMENTO!A36</f>
        <v>(TRINTA E DOIS MIL NOVECENTOS E SESSENTA E CINCO REAIS E QUARENTA E DOIS CENTAVOS)</v>
      </c>
    </row>
    <row r="27" spans="2:7" x14ac:dyDescent="0.25">
      <c r="D27" s="46" t="str">
        <f>ORÇAMENTO!D39</f>
        <v xml:space="preserve">Birigui, 04 de maio de 2020                               </v>
      </c>
    </row>
    <row r="34" spans="2:7" x14ac:dyDescent="0.25">
      <c r="B34" s="47" t="s">
        <v>69</v>
      </c>
      <c r="G34" s="48" t="s">
        <v>70</v>
      </c>
    </row>
    <row r="35" spans="2:7" x14ac:dyDescent="0.25">
      <c r="B35" s="47" t="s">
        <v>71</v>
      </c>
      <c r="D35" s="47"/>
      <c r="E35" s="47"/>
      <c r="F35" s="47"/>
      <c r="G35" s="48" t="s">
        <v>72</v>
      </c>
    </row>
    <row r="36" spans="2:7" x14ac:dyDescent="0.25">
      <c r="B36" s="47" t="s">
        <v>73</v>
      </c>
      <c r="D36" s="47"/>
      <c r="E36" s="47"/>
      <c r="F36" s="47"/>
      <c r="G36" s="48" t="s">
        <v>74</v>
      </c>
    </row>
    <row r="37" spans="2:7" x14ac:dyDescent="0.25">
      <c r="B37" s="49"/>
      <c r="D37" s="47"/>
      <c r="E37" s="47"/>
      <c r="F37" s="47"/>
    </row>
    <row r="38" spans="2:7" x14ac:dyDescent="0.25">
      <c r="D38" s="47"/>
      <c r="E38" s="47"/>
      <c r="F38" s="47"/>
      <c r="G38" s="47"/>
    </row>
    <row r="39" spans="2:7" x14ac:dyDescent="0.25">
      <c r="C39" s="47"/>
      <c r="D39" s="47"/>
      <c r="E39" s="47"/>
      <c r="F39" s="47"/>
      <c r="G39" s="47"/>
    </row>
    <row r="40" spans="2:7" x14ac:dyDescent="0.25">
      <c r="C40" s="47"/>
      <c r="D40" s="47"/>
      <c r="E40" s="47"/>
      <c r="F40" s="47"/>
      <c r="G40" s="47"/>
    </row>
    <row r="41" spans="2:7" x14ac:dyDescent="0.25">
      <c r="C41" s="47"/>
      <c r="D41" s="47"/>
      <c r="E41" s="47"/>
      <c r="F41" s="47"/>
      <c r="G41" s="47"/>
    </row>
    <row r="42" spans="2:7" x14ac:dyDescent="0.25">
      <c r="C42" s="47"/>
      <c r="D42" s="47"/>
      <c r="E42" s="47"/>
      <c r="F42" s="47"/>
      <c r="G42" s="47"/>
    </row>
    <row r="43" spans="2:7" x14ac:dyDescent="0.25">
      <c r="C43" s="47"/>
      <c r="D43" s="47"/>
      <c r="E43" s="47"/>
      <c r="F43" s="47"/>
      <c r="G43" s="47"/>
    </row>
    <row r="44" spans="2:7" x14ac:dyDescent="0.25">
      <c r="C44" s="47"/>
      <c r="D44" s="50" t="s">
        <v>53</v>
      </c>
      <c r="F44" s="47"/>
      <c r="G44" s="47"/>
    </row>
    <row r="45" spans="2:7" x14ac:dyDescent="0.25">
      <c r="C45" s="47"/>
      <c r="D45" s="50" t="s">
        <v>60</v>
      </c>
      <c r="F45" s="47"/>
      <c r="G45" s="47"/>
    </row>
    <row r="46" spans="2:7" x14ac:dyDescent="0.25">
      <c r="C46" s="47"/>
      <c r="D46" s="50" t="s">
        <v>61</v>
      </c>
      <c r="F46" s="47"/>
      <c r="G46" s="47"/>
    </row>
    <row r="47" spans="2:7" x14ac:dyDescent="0.25">
      <c r="C47" s="47"/>
      <c r="E47" s="47"/>
      <c r="G47" s="47"/>
    </row>
    <row r="48" spans="2:7" x14ac:dyDescent="0.25">
      <c r="C48" s="47"/>
      <c r="D48" s="47"/>
      <c r="E48" s="47"/>
      <c r="G48" s="47"/>
    </row>
    <row r="49" spans="3:7" x14ac:dyDescent="0.25">
      <c r="C49" s="47"/>
      <c r="D49" s="47"/>
      <c r="E49" s="47"/>
      <c r="G49" s="47"/>
    </row>
    <row r="50" spans="3:7" ht="18.75" x14ac:dyDescent="0.3">
      <c r="C50" s="34"/>
      <c r="D50" s="34"/>
      <c r="E50" s="34"/>
      <c r="F50" s="34"/>
      <c r="G50" s="34"/>
    </row>
    <row r="51" spans="3:7" ht="18.75" x14ac:dyDescent="0.3">
      <c r="C51" s="34"/>
      <c r="D51" s="34"/>
      <c r="E51" s="34"/>
      <c r="F51" s="34"/>
      <c r="G51" s="34"/>
    </row>
    <row r="52" spans="3:7" ht="18.75" x14ac:dyDescent="0.3">
      <c r="D52" s="34"/>
      <c r="E52" s="34"/>
      <c r="F52" s="34"/>
      <c r="G52" s="51"/>
    </row>
    <row r="53" spans="3:7" ht="18.75" x14ac:dyDescent="0.3">
      <c r="D53" s="34"/>
      <c r="E53" s="34"/>
      <c r="F53" s="34"/>
      <c r="G53" s="51"/>
    </row>
    <row r="54" spans="3:7" ht="18.75" x14ac:dyDescent="0.3">
      <c r="D54" s="34"/>
      <c r="E54" s="34"/>
      <c r="F54" s="34"/>
      <c r="G54" s="51"/>
    </row>
  </sheetData>
  <mergeCells count="18">
    <mergeCell ref="B22:B23"/>
    <mergeCell ref="C22:C23"/>
    <mergeCell ref="D22:D23"/>
    <mergeCell ref="E22:E23"/>
    <mergeCell ref="B18:B19"/>
    <mergeCell ref="C18:C19"/>
    <mergeCell ref="D18:D19"/>
    <mergeCell ref="E18:E19"/>
    <mergeCell ref="B20:B21"/>
    <mergeCell ref="C20:C21"/>
    <mergeCell ref="D20:D21"/>
    <mergeCell ref="E20:E21"/>
    <mergeCell ref="B15:G15"/>
    <mergeCell ref="B16:B17"/>
    <mergeCell ref="C16:C17"/>
    <mergeCell ref="D16:D17"/>
    <mergeCell ref="E16:E17"/>
    <mergeCell ref="F16:G16"/>
  </mergeCells>
  <printOptions horizontalCentered="1"/>
  <pageMargins left="0.53541666666666698" right="0.51180555555555496" top="0.234722222222222" bottom="0.78749999999999998" header="0.51180555555555496" footer="0.51180555555555496"/>
  <pageSetup paperSize="9" scale="70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COTAÇÃO</vt:lpstr>
      <vt:lpstr>ORÇAMENTO</vt:lpstr>
      <vt:lpstr>CRONO FF</vt:lpstr>
      <vt:lpstr>'CRONO FF'!Area_de_impressao</vt:lpstr>
      <vt:lpstr>ORÇAMENTO.PrecoUnitarioLicitado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PMB</cp:lastModifiedBy>
  <cp:revision>105</cp:revision>
  <dcterms:created xsi:type="dcterms:W3CDTF">2015-06-05T18:19:34Z</dcterms:created>
  <dcterms:modified xsi:type="dcterms:W3CDTF">2020-05-04T10:39:32Z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