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MB\Desktop\Parque Ecológico Biriguizinho\"/>
    </mc:Choice>
  </mc:AlternateContent>
  <xr:revisionPtr revIDLastSave="0" documentId="13_ncr:1_{C9701865-CB7A-4C65-9A01-8AE84B875444}" xr6:coauthVersionLast="47" xr6:coauthVersionMax="47" xr10:uidLastSave="{00000000-0000-0000-0000-000000000000}"/>
  <bookViews>
    <workbookView xWindow="-120" yWindow="-120" windowWidth="24240" windowHeight="13140" xr2:uid="{00000000-000D-0000-FFFF-FFFF00000000}"/>
  </bookViews>
  <sheets>
    <sheet name="Table 1" sheetId="1" r:id="rId1"/>
    <sheet name="Table 2" sheetId="2" r:id="rId2"/>
    <sheet name="Planilha1" sheetId="3" state="hidden" r:id="rId3"/>
  </sheets>
  <definedNames>
    <definedName name="_xlnm.Print_Area" localSheetId="0">'Table 1'!$A$1:$I$78</definedName>
    <definedName name="_xlnm.Print_Area" localSheetId="1">'Table 2'!$A$1:$K$27</definedName>
  </definedNames>
  <calcPr calcId="181029" iterateDelta="1E-4"/>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9" i="1" l="1"/>
  <c r="H28" i="1"/>
  <c r="I28" i="1" s="1"/>
  <c r="H27" i="1"/>
  <c r="I27" i="1" s="1"/>
  <c r="H15" i="1" l="1"/>
  <c r="I15" i="1" s="1"/>
  <c r="H14" i="1"/>
  <c r="I14" i="1" s="1"/>
  <c r="H40" i="1" l="1"/>
  <c r="H38" i="1"/>
  <c r="H35" i="1"/>
  <c r="I53" i="1" l="1"/>
  <c r="I54" i="1"/>
  <c r="I55" i="1"/>
  <c r="I56" i="1"/>
  <c r="I57" i="1"/>
  <c r="I58" i="1"/>
  <c r="I59" i="1"/>
  <c r="I60" i="1"/>
  <c r="I52" i="1"/>
  <c r="H19" i="1"/>
  <c r="I19" i="1" s="1"/>
  <c r="H18" i="1"/>
  <c r="I18" i="1" s="1"/>
  <c r="H16" i="1"/>
  <c r="I16" i="1" s="1"/>
  <c r="H17" i="1"/>
  <c r="I17" i="1" s="1"/>
  <c r="I61" i="1" l="1"/>
  <c r="H26" i="1"/>
  <c r="I26" i="1" s="1"/>
  <c r="H34" i="1" l="1"/>
  <c r="I34" i="1" s="1"/>
  <c r="I9" i="1" l="1"/>
  <c r="I35" i="1"/>
  <c r="H33" i="1"/>
  <c r="I33" i="1" s="1"/>
  <c r="H32" i="1"/>
  <c r="I32" i="1" s="1"/>
  <c r="H31" i="1"/>
  <c r="I31" i="1" s="1"/>
  <c r="H30" i="1"/>
  <c r="I30" i="1" s="1"/>
  <c r="H49" i="1" l="1"/>
  <c r="H36" i="1"/>
  <c r="H37" i="1"/>
  <c r="H39" i="1"/>
  <c r="H41" i="1"/>
  <c r="H42" i="1"/>
  <c r="H43" i="1"/>
  <c r="H44" i="1"/>
  <c r="H45" i="1"/>
  <c r="H46" i="1"/>
  <c r="H29" i="1"/>
  <c r="H20" i="1"/>
  <c r="H21" i="1"/>
  <c r="H22" i="1"/>
  <c r="H23" i="1"/>
  <c r="H13" i="1"/>
  <c r="H10" i="1"/>
  <c r="I49" i="1" l="1"/>
  <c r="I50" i="1" s="1"/>
  <c r="I46" i="1"/>
  <c r="I45" i="1"/>
  <c r="I44" i="1"/>
  <c r="I43" i="1"/>
  <c r="I42" i="1"/>
  <c r="I41" i="1"/>
  <c r="I40" i="1"/>
  <c r="I39" i="1"/>
  <c r="I38" i="1"/>
  <c r="I37" i="1"/>
  <c r="I36" i="1"/>
  <c r="I29" i="1"/>
  <c r="I23" i="1"/>
  <c r="I22" i="1"/>
  <c r="I21" i="1"/>
  <c r="I20" i="1"/>
  <c r="I13" i="1"/>
  <c r="I10" i="1"/>
  <c r="I11" i="1" s="1"/>
  <c r="C15" i="2" l="1"/>
  <c r="K15" i="2" s="1"/>
  <c r="I47" i="1"/>
  <c r="C14" i="2" s="1"/>
  <c r="C13" i="2"/>
  <c r="K13" i="2" s="1"/>
  <c r="C11" i="2"/>
  <c r="G11" i="2" s="1"/>
  <c r="I24" i="1"/>
  <c r="E15" i="2" l="1"/>
  <c r="I15" i="2"/>
  <c r="G15" i="2"/>
  <c r="I62" i="1"/>
  <c r="C10" i="2"/>
  <c r="G10" i="2" s="1"/>
  <c r="C12" i="2"/>
  <c r="E12" i="2" s="1"/>
  <c r="I11" i="2"/>
  <c r="E13" i="2"/>
  <c r="G13" i="2"/>
  <c r="K11" i="2"/>
  <c r="I13" i="2"/>
  <c r="E11" i="2"/>
  <c r="G14" i="2"/>
  <c r="E14" i="2"/>
  <c r="K14" i="2"/>
  <c r="I14" i="2"/>
  <c r="C16" i="2" l="1"/>
  <c r="I10" i="2"/>
  <c r="I16" i="2" s="1"/>
  <c r="K10" i="2"/>
  <c r="K16" i="2" s="1"/>
  <c r="E10" i="2"/>
  <c r="E16" i="2" s="1"/>
  <c r="E17" i="2" s="1"/>
  <c r="I12" i="2"/>
  <c r="K12" i="2"/>
  <c r="G12" i="2"/>
  <c r="G16" i="2" s="1"/>
  <c r="F16" i="2" l="1"/>
  <c r="J16" i="2"/>
  <c r="H16" i="2"/>
  <c r="G17" i="2"/>
  <c r="I17" i="2" s="1"/>
  <c r="K17" i="2" s="1"/>
  <c r="D16" i="2"/>
  <c r="D17" i="2" s="1"/>
  <c r="F17" i="2" l="1"/>
  <c r="H17" i="2" s="1"/>
  <c r="J17" i="2" s="1"/>
</calcChain>
</file>

<file path=xl/sharedStrings.xml><?xml version="1.0" encoding="utf-8"?>
<sst xmlns="http://schemas.openxmlformats.org/spreadsheetml/2006/main" count="277" uniqueCount="167">
  <si>
    <t>Local: Avenida João Cernach, entre a Av. Vitória Régia, Av. José Ravagnani e Rua Guarani</t>
  </si>
  <si>
    <t>Cidade: Birigui-SP.</t>
  </si>
  <si>
    <t>PLANILHA ORÇAMENTÁRIA</t>
  </si>
  <si>
    <t>ITEM</t>
  </si>
  <si>
    <t>DISCRIMINAÇÃO DOS SERVIÇOS</t>
  </si>
  <si>
    <t>UNID</t>
  </si>
  <si>
    <t>QTDE</t>
  </si>
  <si>
    <t>PREÇOS UNIT.
S/ BDI</t>
  </si>
  <si>
    <t>PREÇOS UNIT.
C/ BDI</t>
  </si>
  <si>
    <t>TOTAL</t>
  </si>
  <si>
    <t>SERVIÇOS PRELIMINARES</t>
  </si>
  <si>
    <t>Desconto</t>
  </si>
  <si>
    <t>Locação do calçamento</t>
  </si>
  <si>
    <t>Sub-total</t>
  </si>
  <si>
    <t>2.1</t>
  </si>
  <si>
    <t>m</t>
  </si>
  <si>
    <t>2.2</t>
  </si>
  <si>
    <t>3.1</t>
  </si>
  <si>
    <t>3.2</t>
  </si>
  <si>
    <t>Apiloamento para simples regularização</t>
  </si>
  <si>
    <t>3.3</t>
  </si>
  <si>
    <t>Lastro de areia esp.= 6cm</t>
  </si>
  <si>
    <t>3.4</t>
  </si>
  <si>
    <t>GA-01 Guia leve ou separador de pisos</t>
  </si>
  <si>
    <t>3.5</t>
  </si>
  <si>
    <t>4.1</t>
  </si>
  <si>
    <t>QUADRAS, CAMPO DE FUTEBOL E ACADEMIA AO AR LIVRE</t>
  </si>
  <si>
    <t>QE-39 Tabela de basquete, com aro e rede</t>
  </si>
  <si>
    <t>un</t>
  </si>
  <si>
    <t>pr</t>
  </si>
  <si>
    <t>Trave de futebol completa com rede</t>
  </si>
  <si>
    <t>PRESSÃO DE PERNAS TRIPLO \Exercitador de pernas</t>
  </si>
  <si>
    <t>ROTAÇÃO DIAGONAL DUPLO \ GIRO DIAGONAL</t>
  </si>
  <si>
    <t>ALONGADOR 3 ALTURAS</t>
  </si>
  <si>
    <t>ESQUI INDIVIDUAL</t>
  </si>
  <si>
    <t>ADUÇÃO E ABDUÇÃO DE PERNAS</t>
  </si>
  <si>
    <t>CAMINHADA DUPLO</t>
  </si>
  <si>
    <t>SERVIÇOS COMPLEMENTARES</t>
  </si>
  <si>
    <t>Banco em concreto pré-moldado, dimensões 150 x 45 x 45 cm</t>
  </si>
  <si>
    <t xml:space="preserve">A </t>
  </si>
  <si>
    <t xml:space="preserve">Prefeitura Municipal de Birigui </t>
  </si>
  <si>
    <t>Objeto: Contratação de empresa especializada para execução da obra de construção de calçadas, rampas de acessibilidade, alambrados, guias e sarjetas, quadra de basquete 3, quadra de vôlei e campo de futebol de areia no Parque Ecológico do Biriguizinho, com fornecimento de materiais, mão de obra e equipamentos.</t>
  </si>
  <si>
    <t xml:space="preserve">Ref.: Tomada de Preços nº 22/2019. </t>
  </si>
  <si>
    <t>CRONOGRAMA FÍSICO- FINANCEIRO</t>
  </si>
  <si>
    <t>SERVIÇOS A SEREM EXECUTADOS</t>
  </si>
  <si>
    <t>VALORES</t>
  </si>
  <si>
    <t>Mês 1</t>
  </si>
  <si>
    <t>Mês 2</t>
  </si>
  <si>
    <t>Mês 3</t>
  </si>
  <si>
    <t>Mês 4</t>
  </si>
  <si>
    <t>%</t>
  </si>
  <si>
    <t>Valor</t>
  </si>
  <si>
    <t>GUIAS E SARJETAS</t>
  </si>
  <si>
    <t>CALÇADAS E RAMPAS</t>
  </si>
  <si>
    <t>ALAMBRADOS</t>
  </si>
  <si>
    <t>ACUMULADO</t>
  </si>
  <si>
    <t xml:space="preserve">Três Pontas/MG, 12 de novembro de 2019. </t>
  </si>
  <si>
    <t>LAGOTELA EIRELI - CNPJ: 20.368.585/0001-04</t>
  </si>
  <si>
    <t>Lucas Faria de Oliveira – Procurador</t>
  </si>
  <si>
    <t>RG 40994690 SSP/SP - CPF 328.748.958-57</t>
  </si>
  <si>
    <t>m2</t>
  </si>
  <si>
    <t>2.3</t>
  </si>
  <si>
    <t>2.4</t>
  </si>
  <si>
    <t>2.5</t>
  </si>
  <si>
    <t>3.6</t>
  </si>
  <si>
    <t>3.7</t>
  </si>
  <si>
    <t>3.8</t>
  </si>
  <si>
    <t>3.9</t>
  </si>
  <si>
    <t>3.10</t>
  </si>
  <si>
    <t>3.11</t>
  </si>
  <si>
    <t>3.12</t>
  </si>
  <si>
    <t>3.13</t>
  </si>
  <si>
    <t>3.14</t>
  </si>
  <si>
    <t>REF.</t>
  </si>
  <si>
    <t>CÓDIGO</t>
  </si>
  <si>
    <t>CPOS</t>
  </si>
  <si>
    <t>02.10.060</t>
  </si>
  <si>
    <t>FDE</t>
  </si>
  <si>
    <t>01.06.001</t>
  </si>
  <si>
    <t>16.02.027</t>
  </si>
  <si>
    <t/>
  </si>
  <si>
    <t>54.04.340</t>
  </si>
  <si>
    <t>06.03.080</t>
  </si>
  <si>
    <t>11.18.040</t>
  </si>
  <si>
    <t>16.04.001</t>
  </si>
  <si>
    <t>COTAÇÃO</t>
  </si>
  <si>
    <t>COMERCIAL</t>
  </si>
  <si>
    <t>35.04.120</t>
  </si>
  <si>
    <t>m3</t>
  </si>
  <si>
    <t>1.1</t>
  </si>
  <si>
    <t>3.15</t>
  </si>
  <si>
    <t>3.16</t>
  </si>
  <si>
    <t>Kg</t>
  </si>
  <si>
    <t>Lastro de pedra britada esp.= 2cm (academia)</t>
  </si>
  <si>
    <t>Forma de madeira comum (academia)</t>
  </si>
  <si>
    <t>Concreto usinado Fck 25 MPa (academia)</t>
  </si>
  <si>
    <t>Lançamento, espalhamento e adensamento de concreto (academia)</t>
  </si>
  <si>
    <t>10.02.020</t>
  </si>
  <si>
    <t>11.01.130</t>
  </si>
  <si>
    <t>11.16.020</t>
  </si>
  <si>
    <t>09.01.020</t>
  </si>
  <si>
    <t>3.17</t>
  </si>
  <si>
    <t>3.18</t>
  </si>
  <si>
    <t>3.19</t>
  </si>
  <si>
    <t>1.2</t>
  </si>
  <si>
    <t>Placa de identificação para obra 2,00 x 3,00m</t>
  </si>
  <si>
    <t>SINAPI</t>
  </si>
  <si>
    <t>16.06.078</t>
  </si>
  <si>
    <t>13.02.033</t>
  </si>
  <si>
    <t>Pavimentação em lajota de concreto 35Mpa 16 faces com rejunte em areia (esp.= 6cm)</t>
  </si>
  <si>
    <t>QE-33 Espaço multi esportivo/piso de concreto armado (incluso polimento e cortes) p/ quadra de Basquete 3</t>
  </si>
  <si>
    <t>Armadura em tela soldada de aço Q 92 (15 x 15cm) D = 4,2 mm (academia)</t>
  </si>
  <si>
    <t>unid.</t>
  </si>
  <si>
    <t>2.6</t>
  </si>
  <si>
    <t>2.7</t>
  </si>
  <si>
    <t>2.8</t>
  </si>
  <si>
    <t>2.9</t>
  </si>
  <si>
    <t>05.10.010</t>
  </si>
  <si>
    <t>Espalhamento de material (terra) c/ trator de esteira</t>
  </si>
  <si>
    <t xml:space="preserve">SINAPI </t>
  </si>
  <si>
    <t>Regularização de superfícies c/ motoniveladora</t>
  </si>
  <si>
    <t>Lastro de areia p/ campo de futebol (24,00m x 18,00m) esp.= 20cm</t>
  </si>
  <si>
    <t>TRATOS CULTURAIS</t>
  </si>
  <si>
    <t>5.1</t>
  </si>
  <si>
    <t>MANUTENÇÃO DE ACEIROS – (2 meses de serviços)</t>
  </si>
  <si>
    <t>IRRIGAÇÃO DE MANUTENÇÃO – (2 meses de serviços)</t>
  </si>
  <si>
    <t>CONTROLE DE PLANTAS DANINHAS (MANUAL) – (2 meses de serviços)</t>
  </si>
  <si>
    <t>CONTROLE DE PLANTAS DANINHAS (MECANIZADO) – (2 meses de serviços)</t>
  </si>
  <si>
    <t>CONTROLE DE PLANTAS DANINHAS (QUÍMICO) – (2 meses de serviços)</t>
  </si>
  <si>
    <t>CONTROLE DE FORMIGAS E CUPINS – (2 meses de serviços)</t>
  </si>
  <si>
    <t>ADUBAÇÕES DE COBERTURA - (2 meses de serviços)</t>
  </si>
  <si>
    <t>CONDUÇÃO DA MUDA (TUTORAMENTO) - (2 meses de serviços)</t>
  </si>
  <si>
    <t>FERTILIZANTE – COBERTURA - (2 meses de serviços)</t>
  </si>
  <si>
    <t>Ha</t>
  </si>
  <si>
    <t>5.2</t>
  </si>
  <si>
    <t>5.3</t>
  </si>
  <si>
    <t>5.4</t>
  </si>
  <si>
    <t>5.5</t>
  </si>
  <si>
    <t>5.6</t>
  </si>
  <si>
    <t>5.7</t>
  </si>
  <si>
    <t>5.8</t>
  </si>
  <si>
    <t>5.9</t>
  </si>
  <si>
    <t xml:space="preserve">                   Secretário de Obras</t>
  </si>
  <si>
    <r>
      <t xml:space="preserve">             </t>
    </r>
    <r>
      <rPr>
        <sz val="12"/>
        <color theme="1"/>
        <rFont val="Arial"/>
        <family val="2"/>
      </rPr>
      <t>CREA-SP nº 0601431537</t>
    </r>
  </si>
  <si>
    <t>Objeto: Contratação de empresa especializada para execução da obra de construção de calçadas, rampas de acessibilidade, guias leve, quadra de basquete 3, quadras de vôlei de areia, campo de futebol de areia, academia ao ar livre e tratos culturais no Parque Ecológico do Biriguizinho, com fornecimento de materiais, mão de obra e equipamentos.</t>
  </si>
  <si>
    <t>Limpeza mecanizada de camada vegetal, vegetação e pequenas árvores (diâmetro tronco menor que 0,20m) com trator de esteiras</t>
  </si>
  <si>
    <t>Limpeza mecanizada de camada vegetal, vegetação e pequenas árvores (diâmetro tronco menor que 0,20m) com trator de esteiras (academia e quadra de basquete 3)</t>
  </si>
  <si>
    <t>Transporte de terra com caminhão basculante de 6 m3 em via urbana (até 500 metros)</t>
  </si>
  <si>
    <t>m3xKm</t>
  </si>
  <si>
    <t>Secretário de Meio Ambiente</t>
  </si>
  <si>
    <t>ROGÉRIO VENÍCIUS COSTA FERNANDES                                                                                                                                                ANDRÉ LUIZ BRANCO</t>
  </si>
  <si>
    <t>CREA-SP nº 5062895671</t>
  </si>
  <si>
    <t xml:space="preserve">       Eng.º  Civil MAURICIO  PEREIRA                                                                                                                Eng.ª Ambiental GABRIELA BARBOSA DOS SANTOS ALOIZIO</t>
  </si>
  <si>
    <t>Lastro de areia p/ quadra de vôlei 2 x (8,00m x 16,00m) esp.= 20cm</t>
  </si>
  <si>
    <t>2.10</t>
  </si>
  <si>
    <t>2.11</t>
  </si>
  <si>
    <t>Carregamento mecanizado de solo de 1ª categoria (jazida na obra/escav.quadras de areia)</t>
  </si>
  <si>
    <t>Carregamento mecanizado de solo proveniente da limpeza mecanizada (dentro na obra) bota-fora</t>
  </si>
  <si>
    <t>Transporte de terra c/ caminhão basculante 6 m3 em via urbana pavimentada DMT até 30 Km (14,65m3 x 11 Km) bota-fora</t>
  </si>
  <si>
    <t>Transporte de terra c/ caminhão basculante 6 m3 em via urbana pavimentada DMT até 30 Km (41,00 m3 x 11 Km) bota-fora</t>
  </si>
  <si>
    <t>3.20</t>
  </si>
  <si>
    <t>3.21</t>
  </si>
  <si>
    <t>QE-02 Poste para rede de voleibol incluso rede</t>
  </si>
  <si>
    <t>Fontes: SINAPI Outubro/2.022), FDE (Outubro/2.022), CPOS 187 (Agosto/2.022) e Cotações Comerciais</t>
  </si>
  <si>
    <t>Birigui, 06 de Dezembro de 2.022.</t>
  </si>
  <si>
    <t>Escavação mecanizada de solo 1ª categoria em campo aberto (Quadras de Vôlei e Campo
de Futebol) (2 x 8,00 x 16,00 m x 0,25m)  + (24,00m x 18,00m x 0,25m)</t>
  </si>
  <si>
    <t>(Trezentos e Trinta e Oito Mil Oitocentos e Sessenta e Cinco Reais e Vinte e Quatro Centavos)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</si>
</sst>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R$-416]\ * #,##0.00_-;\-[$R$-416]\ * #,##0.00_-;_-[$R$-416]\ * \-??_-;_-@_-"/>
    <numFmt numFmtId="165" formatCode="0.0"/>
    <numFmt numFmtId="166" formatCode="_-* #,##0.00_-;\-* #,##0.00_-;_-* \-??_-;_-@_-"/>
    <numFmt numFmtId="167" formatCode="&quot;R$ &quot;#,##0.00;[Red]&quot;-R$ &quot;#,##0.00"/>
    <numFmt numFmtId="168" formatCode="_-[$R$-416]\ * #,##0.00_-;\-[$R$-416]\ * #,##0.00_-;_-[$R$-416]\ * &quot;-&quot;??_-;_-@_-"/>
    <numFmt numFmtId="169" formatCode="0.0000%"/>
  </numFmts>
  <fonts count="24" x14ac:knownFonts="1">
    <font>
      <sz val="10"/>
      <color rgb="FF000000"/>
      <name val="Times New Roman"/>
      <charset val="204"/>
    </font>
    <font>
      <sz val="12"/>
      <color rgb="FF000000"/>
      <name val="Arial"/>
      <family val="2"/>
      <charset val="1"/>
    </font>
    <font>
      <b/>
      <sz val="12"/>
      <name val="Arial"/>
      <family val="2"/>
      <charset val="1"/>
    </font>
    <font>
      <b/>
      <sz val="12"/>
      <color rgb="FF000000"/>
      <name val="Arial"/>
      <family val="2"/>
      <charset val="1"/>
    </font>
    <font>
      <sz val="12"/>
      <name val="Arial"/>
      <family val="2"/>
      <charset val="1"/>
    </font>
    <font>
      <sz val="12"/>
      <color rgb="FF000000"/>
      <name val="Times New Roman"/>
      <family val="1"/>
      <charset val="1"/>
    </font>
    <font>
      <b/>
      <sz val="18"/>
      <name val="Arial"/>
      <family val="2"/>
      <charset val="1"/>
    </font>
    <font>
      <b/>
      <sz val="11"/>
      <name val="Arial"/>
      <family val="2"/>
      <charset val="1"/>
    </font>
    <font>
      <b/>
      <strike/>
      <sz val="12"/>
      <name val="Arial"/>
      <family val="2"/>
      <charset val="1"/>
    </font>
    <font>
      <sz val="11"/>
      <color rgb="FF000000"/>
      <name val="Arial"/>
      <family val="2"/>
      <charset val="1"/>
    </font>
    <font>
      <b/>
      <sz val="14"/>
      <name val="Arial"/>
      <family val="2"/>
      <charset val="1"/>
    </font>
    <font>
      <sz val="12"/>
      <color rgb="FF000000"/>
      <name val="Montserrat"/>
    </font>
    <font>
      <sz val="10"/>
      <color rgb="FF000000"/>
      <name val="Times New Roman"/>
      <family val="1"/>
    </font>
    <font>
      <sz val="12"/>
      <color rgb="FFFF0000"/>
      <name val="Arial"/>
      <family val="2"/>
      <charset val="1"/>
    </font>
    <font>
      <sz val="12"/>
      <color rgb="FFFF0000"/>
      <name val="Arial"/>
      <family val="2"/>
    </font>
    <font>
      <sz val="12"/>
      <color theme="1"/>
      <name val="Arial"/>
      <family val="2"/>
    </font>
    <font>
      <sz val="12"/>
      <color theme="1"/>
      <name val="Arial"/>
      <family val="2"/>
      <charset val="1"/>
    </font>
    <font>
      <b/>
      <sz val="12"/>
      <color theme="1"/>
      <name val="Arial"/>
      <family val="2"/>
    </font>
    <font>
      <b/>
      <sz val="12"/>
      <color theme="1"/>
      <name val="Arial"/>
      <family val="2"/>
      <charset val="1"/>
    </font>
    <font>
      <sz val="10"/>
      <color theme="1"/>
      <name val="Times New Roman"/>
      <family val="1"/>
    </font>
    <font>
      <sz val="10"/>
      <color theme="1"/>
      <name val="Arial"/>
      <family val="2"/>
    </font>
    <font>
      <b/>
      <sz val="10"/>
      <color theme="1"/>
      <name val="Arial"/>
      <family val="2"/>
    </font>
    <font>
      <sz val="14"/>
      <color theme="1"/>
      <name val="Times New Roman"/>
      <family val="1"/>
      <charset val="1"/>
    </font>
    <font>
      <sz val="10"/>
      <color rgb="FFFF0000"/>
      <name val="Times New Roman"/>
      <family val="1"/>
    </font>
  </fonts>
  <fills count="8">
    <fill>
      <patternFill patternType="none"/>
    </fill>
    <fill>
      <patternFill patternType="gray125"/>
    </fill>
    <fill>
      <patternFill patternType="solid">
        <fgColor rgb="FFFFFFFF"/>
        <bgColor rgb="FFFFFFCC"/>
      </patternFill>
    </fill>
    <fill>
      <patternFill patternType="solid">
        <fgColor rgb="FFBEBEBE"/>
        <bgColor rgb="FFBFBFBF"/>
      </patternFill>
    </fill>
    <fill>
      <patternFill patternType="solid">
        <fgColor rgb="FFC6D9F1"/>
        <bgColor rgb="FFCCCCCC"/>
      </patternFill>
    </fill>
    <fill>
      <patternFill patternType="solid">
        <fgColor rgb="FFBFBFBF"/>
        <bgColor rgb="FFBEBEBE"/>
      </patternFill>
    </fill>
    <fill>
      <patternFill patternType="solid">
        <fgColor theme="0"/>
        <bgColor rgb="FFBFBFBF"/>
      </patternFill>
    </fill>
    <fill>
      <patternFill patternType="solid">
        <fgColor theme="0" tint="-0.14999847407452621"/>
        <bgColor rgb="FFBFBFBF"/>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medium">
        <color rgb="FF000080"/>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6" fontId="12" fillId="0" borderId="0" applyBorder="0" applyProtection="0"/>
    <xf numFmtId="9" fontId="12" fillId="0" borderId="0" applyBorder="0" applyProtection="0"/>
  </cellStyleXfs>
  <cellXfs count="135">
    <xf numFmtId="0" fontId="0" fillId="0" borderId="0" xfId="0"/>
    <xf numFmtId="0" fontId="1" fillId="0" borderId="0" xfId="0" applyFont="1" applyAlignment="1">
      <alignment horizontal="center" vertical="center"/>
    </xf>
    <xf numFmtId="0" fontId="1" fillId="0" borderId="0" xfId="0" applyFont="1" applyAlignment="1">
      <alignment horizontal="left" vertical="center" wrapText="1"/>
    </xf>
    <xf numFmtId="164" fontId="1" fillId="0" borderId="0" xfId="0" applyNumberFormat="1" applyFont="1" applyAlignment="1">
      <alignment horizontal="center" vertical="center"/>
    </xf>
    <xf numFmtId="164" fontId="1" fillId="2" borderId="0" xfId="0" applyNumberFormat="1" applyFont="1" applyFill="1" applyAlignment="1">
      <alignment horizontal="center" vertical="center"/>
    </xf>
    <xf numFmtId="164" fontId="1" fillId="2" borderId="0" xfId="0" applyNumberFormat="1" applyFont="1" applyFill="1" applyAlignment="1">
      <alignment vertical="center"/>
    </xf>
    <xf numFmtId="0" fontId="1" fillId="0" borderId="0" xfId="0" applyFont="1" applyAlignment="1">
      <alignment horizontal="left" vertical="top"/>
    </xf>
    <xf numFmtId="0" fontId="1" fillId="0" borderId="0" xfId="0" applyFont="1" applyAlignment="1">
      <alignment horizontal="justify" vertical="center"/>
    </xf>
    <xf numFmtId="9" fontId="1" fillId="0" borderId="0" xfId="2" applyFont="1" applyBorder="1" applyAlignment="1" applyProtection="1">
      <alignment horizontal="left" vertical="top"/>
    </xf>
    <xf numFmtId="164" fontId="2" fillId="2" borderId="0" xfId="0" applyNumberFormat="1" applyFont="1" applyFill="1" applyAlignment="1">
      <alignment vertical="center" wrapText="1"/>
    </xf>
    <xf numFmtId="0" fontId="3" fillId="0" borderId="0" xfId="0" applyFont="1" applyAlignment="1">
      <alignment horizontal="left" vertical="top" wrapText="1"/>
    </xf>
    <xf numFmtId="164" fontId="1" fillId="2" borderId="0" xfId="0" applyNumberFormat="1" applyFont="1" applyFill="1" applyAlignment="1">
      <alignment vertical="center" wrapText="1"/>
    </xf>
    <xf numFmtId="164" fontId="4" fillId="0" borderId="1" xfId="0" applyNumberFormat="1" applyFont="1" applyBorder="1" applyAlignment="1">
      <alignment horizontal="center" vertical="center" wrapText="1"/>
    </xf>
    <xf numFmtId="167" fontId="4" fillId="2" borderId="0" xfId="0" applyNumberFormat="1" applyFont="1" applyFill="1" applyAlignment="1">
      <alignment vertical="center" wrapText="1"/>
    </xf>
    <xf numFmtId="167" fontId="2" fillId="2" borderId="0" xfId="0" applyNumberFormat="1" applyFont="1" applyFill="1" applyAlignment="1">
      <alignment vertical="center" wrapText="1"/>
    </xf>
    <xf numFmtId="0" fontId="2" fillId="0" borderId="0" xfId="0" applyFont="1" applyAlignment="1">
      <alignment vertical="top"/>
    </xf>
    <xf numFmtId="0" fontId="2" fillId="0" borderId="0" xfId="0" applyFont="1" applyAlignment="1">
      <alignment horizontal="center" vertical="top"/>
    </xf>
    <xf numFmtId="0" fontId="0" fillId="0" borderId="0" xfId="0" applyAlignment="1">
      <alignment horizontal="center" vertical="center"/>
    </xf>
    <xf numFmtId="164" fontId="0" fillId="0" borderId="0" xfId="0" applyNumberFormat="1" applyAlignment="1">
      <alignment horizontal="center" vertical="center"/>
    </xf>
    <xf numFmtId="164" fontId="0" fillId="2" borderId="0" xfId="0" applyNumberFormat="1" applyFill="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164" fontId="5" fillId="0" borderId="0" xfId="0" applyNumberFormat="1" applyFont="1" applyAlignment="1">
      <alignment horizontal="center" vertical="center"/>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 fontId="9" fillId="0" borderId="1" xfId="0" applyNumberFormat="1" applyFont="1" applyBorder="1" applyAlignment="1">
      <alignment horizontal="center" vertical="top" shrinkToFit="1"/>
    </xf>
    <xf numFmtId="0" fontId="4" fillId="0" borderId="1" xfId="0" applyFont="1" applyBorder="1" applyAlignment="1">
      <alignment vertical="top" wrapText="1"/>
    </xf>
    <xf numFmtId="164" fontId="4" fillId="0" borderId="1" xfId="0" applyNumberFormat="1" applyFont="1" applyBorder="1" applyAlignment="1">
      <alignment horizontal="right" vertical="top" wrapText="1"/>
    </xf>
    <xf numFmtId="10" fontId="4" fillId="0" borderId="1" xfId="2" applyNumberFormat="1" applyFont="1" applyBorder="1" applyAlignment="1" applyProtection="1">
      <alignment horizontal="center" vertical="center" wrapText="1"/>
    </xf>
    <xf numFmtId="1" fontId="9" fillId="0" borderId="1" xfId="0" applyNumberFormat="1" applyFont="1" applyBorder="1" applyAlignment="1">
      <alignment horizontal="center" vertical="center" shrinkToFit="1"/>
    </xf>
    <xf numFmtId="164" fontId="4" fillId="0" borderId="1" xfId="0" applyNumberFormat="1" applyFont="1" applyBorder="1" applyAlignment="1">
      <alignment horizontal="right" vertical="center" wrapText="1"/>
    </xf>
    <xf numFmtId="10" fontId="0" fillId="0" borderId="1" xfId="2" applyNumberFormat="1" applyFont="1" applyBorder="1" applyAlignment="1" applyProtection="1">
      <alignment horizontal="center" vertical="center" wrapText="1"/>
    </xf>
    <xf numFmtId="164" fontId="2" fillId="3" borderId="1" xfId="0" applyNumberFormat="1" applyFont="1" applyFill="1" applyBorder="1" applyAlignment="1">
      <alignment horizontal="right" vertical="top" wrapText="1"/>
    </xf>
    <xf numFmtId="10" fontId="2" fillId="3" borderId="1" xfId="2" applyNumberFormat="1" applyFont="1" applyFill="1" applyBorder="1" applyAlignment="1" applyProtection="1">
      <alignment horizontal="center" vertical="center" wrapText="1"/>
    </xf>
    <xf numFmtId="164" fontId="2" fillId="3" borderId="1" xfId="0" applyNumberFormat="1" applyFont="1" applyFill="1" applyBorder="1" applyAlignment="1">
      <alignment horizontal="center" vertical="center" wrapText="1"/>
    </xf>
    <xf numFmtId="0" fontId="0" fillId="3" borderId="1" xfId="0" applyFill="1" applyBorder="1" applyAlignment="1">
      <alignment horizontal="left" wrapText="1"/>
    </xf>
    <xf numFmtId="10" fontId="2" fillId="3" borderId="1" xfId="0" applyNumberFormat="1" applyFont="1" applyFill="1" applyBorder="1" applyAlignment="1">
      <alignment horizontal="center" vertical="center" wrapText="1"/>
    </xf>
    <xf numFmtId="10" fontId="2" fillId="5" borderId="1" xfId="2" applyNumberFormat="1" applyFont="1" applyFill="1" applyBorder="1" applyAlignment="1" applyProtection="1">
      <alignment horizontal="center" vertical="center" wrapText="1"/>
    </xf>
    <xf numFmtId="164" fontId="2" fillId="5" borderId="1" xfId="0" applyNumberFormat="1" applyFont="1" applyFill="1" applyBorder="1" applyAlignment="1">
      <alignment horizontal="center" vertical="center" wrapText="1"/>
    </xf>
    <xf numFmtId="0" fontId="10" fillId="0" borderId="0" xfId="0" applyFont="1" applyAlignment="1">
      <alignment vertical="top"/>
    </xf>
    <xf numFmtId="0" fontId="10" fillId="0" borderId="0" xfId="0" applyFont="1" applyAlignment="1">
      <alignment horizontal="center" vertical="top"/>
    </xf>
    <xf numFmtId="0" fontId="10" fillId="0" borderId="0" xfId="0" applyFont="1" applyAlignment="1">
      <alignment horizontal="right" vertical="top"/>
    </xf>
    <xf numFmtId="0" fontId="11" fillId="0" borderId="0" xfId="0" applyFont="1" applyAlignment="1">
      <alignment horizontal="left" vertical="center"/>
    </xf>
    <xf numFmtId="0" fontId="11" fillId="0" borderId="0" xfId="0" applyFont="1" applyAlignment="1">
      <alignment horizontal="center" vertical="center"/>
    </xf>
    <xf numFmtId="4" fontId="1" fillId="0" borderId="0" xfId="0" applyNumberFormat="1" applyFont="1" applyAlignment="1">
      <alignment horizontal="left" vertical="top"/>
    </xf>
    <xf numFmtId="168" fontId="1" fillId="0" borderId="0" xfId="0" applyNumberFormat="1" applyFont="1" applyAlignment="1">
      <alignment horizontal="left" vertical="top"/>
    </xf>
    <xf numFmtId="10" fontId="12" fillId="0" borderId="0" xfId="2" applyNumberFormat="1" applyBorder="1"/>
    <xf numFmtId="10" fontId="13" fillId="0" borderId="0" xfId="0" applyNumberFormat="1" applyFont="1" applyAlignment="1">
      <alignment horizontal="left" vertical="top"/>
    </xf>
    <xf numFmtId="0" fontId="13" fillId="0" borderId="0" xfId="0" applyFont="1" applyAlignment="1">
      <alignment horizontal="left" vertical="top"/>
    </xf>
    <xf numFmtId="43" fontId="13" fillId="0" borderId="0" xfId="0" applyNumberFormat="1" applyFont="1" applyAlignment="1">
      <alignment horizontal="left" vertical="top"/>
    </xf>
    <xf numFmtId="169" fontId="1" fillId="0" borderId="0" xfId="0" applyNumberFormat="1" applyFont="1" applyAlignment="1">
      <alignment horizontal="left" vertical="top"/>
    </xf>
    <xf numFmtId="43" fontId="1" fillId="0" borderId="0" xfId="0" applyNumberFormat="1" applyFont="1" applyAlignment="1">
      <alignment horizontal="left" vertical="top"/>
    </xf>
    <xf numFmtId="166" fontId="12" fillId="0" borderId="0" xfId="1" applyBorder="1"/>
    <xf numFmtId="166" fontId="12" fillId="0" borderId="1" xfId="1" applyBorder="1"/>
    <xf numFmtId="43" fontId="12" fillId="0" borderId="0" xfId="2" applyNumberFormat="1" applyBorder="1"/>
    <xf numFmtId="0" fontId="14" fillId="0" borderId="0" xfId="0" applyFont="1" applyAlignment="1">
      <alignment horizontal="center" vertical="center"/>
    </xf>
    <xf numFmtId="0" fontId="14" fillId="0" borderId="0" xfId="0" applyFont="1" applyAlignment="1">
      <alignment horizontal="left" vertical="center" wrapText="1"/>
    </xf>
    <xf numFmtId="164" fontId="14" fillId="0" borderId="0" xfId="0" applyNumberFormat="1" applyFont="1" applyAlignment="1">
      <alignment horizontal="center" vertical="center"/>
    </xf>
    <xf numFmtId="0" fontId="15" fillId="0" borderId="0" xfId="0" applyFont="1" applyAlignment="1">
      <alignment horizontal="center" vertical="center"/>
    </xf>
    <xf numFmtId="164" fontId="16" fillId="2" borderId="0" xfId="0" applyNumberFormat="1" applyFont="1" applyFill="1" applyAlignment="1">
      <alignment horizontal="center" vertical="center"/>
    </xf>
    <xf numFmtId="0" fontId="18" fillId="2" borderId="0" xfId="0" applyFont="1" applyFill="1" applyAlignment="1">
      <alignment horizontal="center" vertical="top" wrapText="1"/>
    </xf>
    <xf numFmtId="164" fontId="17" fillId="0" borderId="1" xfId="0" applyNumberFormat="1" applyFont="1" applyBorder="1" applyAlignment="1">
      <alignment horizontal="center" vertical="center" wrapText="1"/>
    </xf>
    <xf numFmtId="164" fontId="18" fillId="2" borderId="0" xfId="0" applyNumberFormat="1" applyFont="1" applyFill="1" applyAlignment="1">
      <alignment horizontal="center" vertical="center" wrapText="1"/>
    </xf>
    <xf numFmtId="1" fontId="17" fillId="3" borderId="1" xfId="0" applyNumberFormat="1" applyFont="1" applyFill="1" applyBorder="1" applyAlignment="1">
      <alignment horizontal="center" vertical="center" shrinkToFit="1"/>
    </xf>
    <xf numFmtId="0" fontId="17" fillId="3" borderId="1" xfId="0" applyFont="1" applyFill="1" applyBorder="1" applyAlignment="1">
      <alignment vertical="center" wrapText="1"/>
    </xf>
    <xf numFmtId="0" fontId="15" fillId="3" borderId="1" xfId="0" applyFont="1" applyFill="1" applyBorder="1" applyAlignment="1">
      <alignment horizontal="center" vertical="center" wrapText="1"/>
    </xf>
    <xf numFmtId="164" fontId="15" fillId="3" borderId="1" xfId="0" applyNumberFormat="1" applyFont="1" applyFill="1" applyBorder="1" applyAlignment="1">
      <alignment horizontal="center" vertical="center" wrapText="1"/>
    </xf>
    <xf numFmtId="164" fontId="16" fillId="2" borderId="0" xfId="0" applyNumberFormat="1" applyFont="1" applyFill="1" applyAlignment="1">
      <alignment horizontal="center" vertical="center" wrapText="1"/>
    </xf>
    <xf numFmtId="165" fontId="15" fillId="0" borderId="1" xfId="0" applyNumberFormat="1" applyFont="1" applyBorder="1" applyAlignment="1">
      <alignment horizontal="center" vertical="center" shrinkToFit="1"/>
    </xf>
    <xf numFmtId="166" fontId="15" fillId="0" borderId="1" xfId="1" applyFont="1" applyBorder="1" applyAlignment="1" applyProtection="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166" fontId="19" fillId="0" borderId="0" xfId="1" applyFont="1" applyBorder="1"/>
    <xf numFmtId="166" fontId="15" fillId="3" borderId="1" xfId="1" applyFont="1" applyFill="1" applyBorder="1" applyAlignment="1" applyProtection="1">
      <alignment horizontal="center" vertical="center" wrapText="1"/>
    </xf>
    <xf numFmtId="0" fontId="17" fillId="0" borderId="0" xfId="0" applyFont="1" applyAlignment="1">
      <alignment vertical="top" wrapText="1"/>
    </xf>
    <xf numFmtId="0" fontId="17" fillId="0" borderId="0" xfId="0" applyFont="1" applyAlignment="1">
      <alignment horizontal="center" vertical="center" wrapText="1"/>
    </xf>
    <xf numFmtId="0" fontId="18" fillId="2" borderId="0" xfId="0" applyFont="1" applyFill="1" applyAlignment="1">
      <alignment horizontal="left" vertical="top" wrapText="1"/>
    </xf>
    <xf numFmtId="0" fontId="15" fillId="0" borderId="0" xfId="0" applyFont="1" applyAlignment="1">
      <alignment horizontal="left" vertical="center"/>
    </xf>
    <xf numFmtId="0" fontId="17" fillId="0" borderId="0" xfId="0" applyFont="1" applyAlignment="1">
      <alignment horizontal="right"/>
    </xf>
    <xf numFmtId="0" fontId="17" fillId="0" borderId="0" xfId="0" applyFont="1" applyAlignment="1">
      <alignment horizontal="center" vertical="top"/>
    </xf>
    <xf numFmtId="0" fontId="18" fillId="0" borderId="0" xfId="0" applyFont="1" applyAlignment="1">
      <alignment horizontal="center" vertical="top"/>
    </xf>
    <xf numFmtId="0" fontId="15" fillId="0" borderId="0" xfId="0" applyFont="1" applyAlignment="1">
      <alignment wrapText="1"/>
    </xf>
    <xf numFmtId="0" fontId="20" fillId="0" borderId="0" xfId="0" applyFont="1"/>
    <xf numFmtId="0" fontId="21" fillId="0" borderId="0" xfId="0" applyFont="1" applyAlignment="1">
      <alignment horizontal="center"/>
    </xf>
    <xf numFmtId="0" fontId="20" fillId="0" borderId="0" xfId="0" applyFont="1" applyAlignment="1">
      <alignment horizontal="center"/>
    </xf>
    <xf numFmtId="0" fontId="20" fillId="0" borderId="0" xfId="0" applyFont="1" applyAlignment="1">
      <alignment horizontal="right"/>
    </xf>
    <xf numFmtId="0" fontId="15" fillId="0" borderId="0" xfId="0" applyFont="1" applyAlignment="1">
      <alignment vertical="top" wrapText="1"/>
    </xf>
    <xf numFmtId="0" fontId="17" fillId="0" borderId="0" xfId="0" applyFont="1" applyAlignment="1">
      <alignment horizontal="left"/>
    </xf>
    <xf numFmtId="0" fontId="21" fillId="0" borderId="0" xfId="0" applyFont="1" applyAlignment="1">
      <alignment horizontal="left"/>
    </xf>
    <xf numFmtId="0" fontId="21" fillId="0" borderId="0" xfId="0" applyFont="1" applyAlignment="1">
      <alignment horizontal="right"/>
    </xf>
    <xf numFmtId="0" fontId="15" fillId="0" borderId="0" xfId="0" applyFont="1" applyAlignment="1">
      <alignment horizontal="right"/>
    </xf>
    <xf numFmtId="0" fontId="15" fillId="0" borderId="0" xfId="0" applyFont="1" applyAlignment="1">
      <alignment horizontal="center"/>
    </xf>
    <xf numFmtId="0" fontId="15" fillId="0" borderId="0" xfId="0" applyFont="1" applyAlignment="1">
      <alignment horizontal="left"/>
    </xf>
    <xf numFmtId="0" fontId="15" fillId="0" borderId="3" xfId="0" applyFont="1" applyBorder="1" applyAlignment="1">
      <alignment horizontal="left" vertical="center" wrapText="1"/>
    </xf>
    <xf numFmtId="0" fontId="15" fillId="0" borderId="3" xfId="0" applyFont="1" applyBorder="1" applyAlignment="1">
      <alignment horizontal="center" vertical="center" wrapText="1"/>
    </xf>
    <xf numFmtId="2" fontId="15" fillId="0" borderId="3" xfId="0" applyNumberFormat="1" applyFont="1" applyBorder="1" applyAlignment="1">
      <alignment horizontal="center" vertical="center" wrapText="1"/>
    </xf>
    <xf numFmtId="164" fontId="17" fillId="7" borderId="1" xfId="0" applyNumberFormat="1" applyFont="1" applyFill="1" applyBorder="1" applyAlignment="1">
      <alignment horizontal="center" vertical="center" wrapText="1"/>
    </xf>
    <xf numFmtId="0" fontId="15" fillId="0" borderId="0" xfId="0" applyFont="1" applyAlignment="1">
      <alignment horizontal="left" vertical="center" wrapText="1"/>
    </xf>
    <xf numFmtId="164" fontId="15" fillId="0" borderId="0" xfId="0" applyNumberFormat="1" applyFont="1" applyAlignment="1">
      <alignment horizontal="center" vertical="center"/>
    </xf>
    <xf numFmtId="0" fontId="17" fillId="0" borderId="0" xfId="0" applyFont="1" applyAlignment="1">
      <alignment horizontal="center"/>
    </xf>
    <xf numFmtId="164" fontId="16" fillId="2" borderId="0" xfId="0" applyNumberFormat="1" applyFont="1" applyFill="1" applyAlignment="1">
      <alignment vertical="center"/>
    </xf>
    <xf numFmtId="164" fontId="18" fillId="2" borderId="0" xfId="0" applyNumberFormat="1" applyFont="1" applyFill="1" applyAlignment="1">
      <alignment vertical="center" wrapText="1"/>
    </xf>
    <xf numFmtId="164" fontId="16" fillId="2" borderId="0" xfId="0" applyNumberFormat="1" applyFont="1" applyFill="1" applyAlignment="1">
      <alignment vertical="center" wrapText="1"/>
    </xf>
    <xf numFmtId="164" fontId="16" fillId="0" borderId="1" xfId="0" applyNumberFormat="1" applyFont="1" applyBorder="1" applyAlignment="1">
      <alignment horizontal="center" vertical="center" wrapText="1"/>
    </xf>
    <xf numFmtId="10" fontId="18" fillId="2" borderId="0" xfId="2" applyNumberFormat="1" applyFont="1" applyFill="1" applyBorder="1" applyAlignment="1" applyProtection="1">
      <alignment horizontal="left" vertical="top" wrapText="1"/>
    </xf>
    <xf numFmtId="0" fontId="14" fillId="0" borderId="0" xfId="0" applyFont="1" applyAlignment="1">
      <alignment horizontal="left" vertical="top"/>
    </xf>
    <xf numFmtId="164" fontId="14" fillId="2" borderId="0" xfId="0" applyNumberFormat="1" applyFont="1" applyFill="1" applyAlignment="1">
      <alignment horizontal="center" vertical="center" wrapText="1"/>
    </xf>
    <xf numFmtId="164" fontId="14" fillId="2" borderId="0" xfId="0" applyNumberFormat="1" applyFont="1" applyFill="1" applyAlignment="1">
      <alignment vertical="center" wrapText="1"/>
    </xf>
    <xf numFmtId="166" fontId="23" fillId="0" borderId="0" xfId="1" applyFont="1" applyBorder="1"/>
    <xf numFmtId="164" fontId="13" fillId="2" borderId="0" xfId="0" applyNumberFormat="1" applyFont="1" applyFill="1" applyAlignment="1">
      <alignment vertical="center" wrapText="1"/>
    </xf>
    <xf numFmtId="167" fontId="14" fillId="2" borderId="0" xfId="0" applyNumberFormat="1" applyFont="1" applyFill="1" applyAlignment="1">
      <alignment vertical="center" wrapText="1"/>
    </xf>
    <xf numFmtId="0" fontId="15" fillId="0" borderId="0" xfId="0" applyFont="1" applyAlignment="1">
      <alignment horizontal="left" vertical="top"/>
    </xf>
    <xf numFmtId="9" fontId="15" fillId="0" borderId="0" xfId="2" applyFont="1" applyBorder="1" applyAlignment="1" applyProtection="1">
      <alignment horizontal="left" vertical="top"/>
    </xf>
    <xf numFmtId="9" fontId="15" fillId="0" borderId="0" xfId="2" applyFont="1" applyBorder="1" applyAlignment="1" applyProtection="1">
      <alignment horizontal="center" vertical="center"/>
    </xf>
    <xf numFmtId="0" fontId="17" fillId="0" borderId="1" xfId="0" applyFont="1" applyBorder="1" applyAlignment="1">
      <alignment horizontal="center" vertical="center" wrapText="1"/>
    </xf>
    <xf numFmtId="1" fontId="15" fillId="6" borderId="1" xfId="0" applyNumberFormat="1" applyFont="1" applyFill="1" applyBorder="1" applyAlignment="1">
      <alignment horizontal="center" vertical="center" shrinkToFit="1"/>
    </xf>
    <xf numFmtId="0" fontId="15" fillId="6" borderId="1" xfId="0" applyFont="1" applyFill="1" applyBorder="1" applyAlignment="1">
      <alignment vertical="center" wrapText="1"/>
    </xf>
    <xf numFmtId="0" fontId="15" fillId="6" borderId="1" xfId="0" applyFont="1" applyFill="1" applyBorder="1" applyAlignment="1">
      <alignment horizontal="center" vertical="center" wrapText="1"/>
    </xf>
    <xf numFmtId="164" fontId="15" fillId="6" borderId="1" xfId="0" applyNumberFormat="1" applyFont="1" applyFill="1" applyBorder="1" applyAlignment="1">
      <alignment horizontal="center" vertical="center" wrapText="1"/>
    </xf>
    <xf numFmtId="1" fontId="15" fillId="0" borderId="1" xfId="0" applyNumberFormat="1" applyFont="1" applyBorder="1" applyAlignment="1">
      <alignment horizontal="center" vertical="center" shrinkToFit="1"/>
    </xf>
    <xf numFmtId="0" fontId="15" fillId="0" borderId="1" xfId="0" quotePrefix="1" applyFont="1" applyBorder="1" applyAlignment="1">
      <alignment vertical="center" wrapText="1"/>
    </xf>
    <xf numFmtId="0" fontId="17" fillId="0" borderId="1" xfId="0" applyFont="1" applyBorder="1" applyAlignment="1">
      <alignment horizontal="right" vertical="top" wrapText="1"/>
    </xf>
    <xf numFmtId="0" fontId="15" fillId="0" borderId="0" xfId="0" applyFont="1" applyAlignment="1">
      <alignment horizontal="left" vertical="center" wrapText="1"/>
    </xf>
    <xf numFmtId="0" fontId="17" fillId="0" borderId="1" xfId="0" applyFont="1" applyBorder="1" applyAlignment="1">
      <alignment horizontal="center" vertical="top" wrapText="1"/>
    </xf>
    <xf numFmtId="0" fontId="22" fillId="0" borderId="2" xfId="0" applyFont="1" applyBorder="1" applyAlignment="1">
      <alignment horizontal="left"/>
    </xf>
    <xf numFmtId="0" fontId="1" fillId="0" borderId="0" xfId="0" applyFont="1" applyAlignment="1">
      <alignment horizontal="left" vertical="center" wrapText="1"/>
    </xf>
    <xf numFmtId="0" fontId="6" fillId="0" borderId="1" xfId="0" applyFont="1" applyBorder="1" applyAlignment="1">
      <alignment horizontal="center" vertical="top" wrapText="1"/>
    </xf>
    <xf numFmtId="0" fontId="7"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0" xfId="0" applyFont="1" applyAlignment="1">
      <alignment horizontal="center" vertical="center"/>
    </xf>
    <xf numFmtId="0" fontId="2" fillId="3" borderId="1" xfId="0" applyFont="1" applyFill="1" applyBorder="1" applyAlignment="1">
      <alignment horizontal="center" vertical="top" wrapText="1"/>
    </xf>
  </cellXfs>
  <cellStyles count="3">
    <cellStyle name="Normal" xfId="0" builtinId="0"/>
    <cellStyle name="Porcentagem" xfId="2" builtinId="5"/>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BEBEBE"/>
      <rgbColor rgb="FFFF99CC"/>
      <rgbColor rgb="FFCC99FF"/>
      <rgbColor rgb="FFCC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295275</xdr:colOff>
      <xdr:row>0</xdr:row>
      <xdr:rowOff>104775</xdr:rowOff>
    </xdr:from>
    <xdr:to>
      <xdr:col>3</xdr:col>
      <xdr:colOff>7177194</xdr:colOff>
      <xdr:row>0</xdr:row>
      <xdr:rowOff>1190625</xdr:rowOff>
    </xdr:to>
    <xdr:pic>
      <xdr:nvPicPr>
        <xdr:cNvPr id="2" name="Imagem 1">
          <a:extLst>
            <a:ext uri="{FF2B5EF4-FFF2-40B4-BE49-F238E27FC236}">
              <a16:creationId xmlns:a16="http://schemas.microsoft.com/office/drawing/2014/main" id="{C9D86C2D-DA8E-E22A-AAA8-7F2CD0530E57}"/>
            </a:ext>
          </a:extLst>
        </xdr:cNvPr>
        <xdr:cNvPicPr>
          <a:picLocks noChangeAspect="1"/>
        </xdr:cNvPicPr>
      </xdr:nvPicPr>
      <xdr:blipFill>
        <a:blip xmlns:r="http://schemas.openxmlformats.org/officeDocument/2006/relationships" r:embed="rId1"/>
        <a:stretch>
          <a:fillRect/>
        </a:stretch>
      </xdr:blipFill>
      <xdr:spPr bwMode="auto">
        <a:xfrm>
          <a:off x="3019425" y="104775"/>
          <a:ext cx="6880860" cy="1085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299520</xdr:colOff>
      <xdr:row>0</xdr:row>
      <xdr:rowOff>332640</xdr:rowOff>
    </xdr:from>
    <xdr:to>
      <xdr:col>8</xdr:col>
      <xdr:colOff>413640</xdr:colOff>
      <xdr:row>0</xdr:row>
      <xdr:rowOff>1092960</xdr:rowOff>
    </xdr:to>
    <xdr:pic>
      <xdr:nvPicPr>
        <xdr:cNvPr id="2" name="Imagem 8">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10582560" y="332640"/>
          <a:ext cx="3365280" cy="760320"/>
        </a:xfrm>
        <a:prstGeom prst="rect">
          <a:avLst/>
        </a:prstGeom>
        <a:ln>
          <a:noFill/>
        </a:ln>
      </xdr:spPr>
    </xdr:pic>
    <xdr:clientData/>
  </xdr:twoCellAnchor>
  <xdr:twoCellAnchor editAs="absolute">
    <xdr:from>
      <xdr:col>8</xdr:col>
      <xdr:colOff>961200</xdr:colOff>
      <xdr:row>0</xdr:row>
      <xdr:rowOff>312840</xdr:rowOff>
    </xdr:from>
    <xdr:to>
      <xdr:col>10</xdr:col>
      <xdr:colOff>1188720</xdr:colOff>
      <xdr:row>0</xdr:row>
      <xdr:rowOff>1252080</xdr:rowOff>
    </xdr:to>
    <xdr:sp macro="" textlink="">
      <xdr:nvSpPr>
        <xdr:cNvPr id="3" name="CustomShape 1">
          <a:extLst>
            <a:ext uri="{FF2B5EF4-FFF2-40B4-BE49-F238E27FC236}">
              <a16:creationId xmlns:a16="http://schemas.microsoft.com/office/drawing/2014/main" id="{00000000-0008-0000-0100-000003000000}"/>
            </a:ext>
          </a:extLst>
        </xdr:cNvPr>
        <xdr:cNvSpPr/>
      </xdr:nvSpPr>
      <xdr:spPr>
        <a:xfrm>
          <a:off x="14495400" y="312840"/>
          <a:ext cx="3478680" cy="939240"/>
        </a:xfrm>
        <a:prstGeom prst="rect">
          <a:avLst/>
        </a:prstGeom>
        <a:noFill/>
        <a:ln>
          <a:noFill/>
        </a:ln>
      </xdr:spPr>
      <xdr:style>
        <a:lnRef idx="0">
          <a:scrgbClr r="0" g="0" b="0"/>
        </a:lnRef>
        <a:fillRef idx="0">
          <a:scrgbClr r="0" g="0" b="0"/>
        </a:fillRef>
        <a:effectRef idx="0">
          <a:scrgbClr r="0" g="0" b="0"/>
        </a:effectRef>
        <a:fontRef idx="minor"/>
      </xdr:style>
      <xdr:txBody>
        <a:bodyPr wrap="none" lIns="90000" tIns="45000" rIns="90000" bIns="45000">
          <a:spAutoFit/>
        </a:bodyPr>
        <a:lstStyle/>
        <a:p>
          <a:pPr algn="r">
            <a:lnSpc>
              <a:spcPct val="100000"/>
            </a:lnSpc>
          </a:pPr>
          <a:r>
            <a:rPr lang="pt-BR" sz="1200" b="0" strike="noStrike" spc="-1">
              <a:solidFill>
                <a:srgbClr val="000000"/>
              </a:solidFill>
              <a:latin typeface="Arial"/>
            </a:rPr>
            <a:t>(35) </a:t>
          </a:r>
          <a:r>
            <a:rPr lang="pt-BR" sz="1200" b="1" strike="noStrike" spc="-1">
              <a:solidFill>
                <a:srgbClr val="000000"/>
              </a:solidFill>
              <a:latin typeface="Arial"/>
            </a:rPr>
            <a:t>3265-2599</a:t>
          </a:r>
          <a:endParaRPr lang="pt-BR" sz="1200" b="0" strike="noStrike" spc="-1">
            <a:latin typeface="Times New Roman"/>
          </a:endParaRPr>
        </a:p>
        <a:p>
          <a:pPr algn="r">
            <a:lnSpc>
              <a:spcPct val="100000"/>
            </a:lnSpc>
          </a:pPr>
          <a:r>
            <a:rPr lang="pt-BR" sz="1200" b="0" strike="noStrike" spc="-1">
              <a:solidFill>
                <a:srgbClr val="000000"/>
              </a:solidFill>
              <a:latin typeface="Arial"/>
            </a:rPr>
            <a:t>Av. Ipiranga, 1193 – Santa Ines</a:t>
          </a:r>
          <a:endParaRPr lang="pt-BR" sz="1200" b="0" strike="noStrike" spc="-1">
            <a:latin typeface="Times New Roman"/>
          </a:endParaRPr>
        </a:p>
        <a:p>
          <a:pPr algn="r">
            <a:lnSpc>
              <a:spcPct val="100000"/>
            </a:lnSpc>
          </a:pPr>
          <a:r>
            <a:rPr lang="pt-BR" sz="1200" b="0" strike="noStrike" spc="-1">
              <a:solidFill>
                <a:srgbClr val="000000"/>
              </a:solidFill>
              <a:latin typeface="Arial"/>
            </a:rPr>
            <a:t>Três Pontas – MG  |  CEP 37.190-000</a:t>
          </a:r>
          <a:endParaRPr lang="pt-BR" sz="1200" b="0" strike="noStrike" spc="-1">
            <a:latin typeface="Times New Roman"/>
          </a:endParaRPr>
        </a:p>
        <a:p>
          <a:pPr algn="r">
            <a:lnSpc>
              <a:spcPct val="100000"/>
            </a:lnSpc>
          </a:pPr>
          <a:r>
            <a:rPr lang="pt-BR" sz="1200" b="0" strike="noStrike" spc="-1">
              <a:solidFill>
                <a:srgbClr val="000000"/>
              </a:solidFill>
              <a:latin typeface="Arial"/>
            </a:rPr>
            <a:t>CNPJ 20.368.585/0001-04  |  IE 6944391240006</a:t>
          </a:r>
          <a:endParaRPr lang="pt-BR" sz="1200" b="0" strike="noStrike" spc="-1">
            <a:latin typeface="Times New Roman"/>
          </a:endParaRPr>
        </a:p>
        <a:p>
          <a:pPr>
            <a:lnSpc>
              <a:spcPct val="100000"/>
            </a:lnSpc>
          </a:pPr>
          <a:endParaRPr lang="pt-BR" sz="12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I80"/>
  <sheetViews>
    <sheetView showGridLines="0" tabSelected="1" topLeftCell="D27" zoomScale="120" zoomScaleNormal="120" workbookViewId="0">
      <selection activeCell="G66" sqref="G66"/>
    </sheetView>
  </sheetViews>
  <sheetFormatPr defaultRowHeight="15" x14ac:dyDescent="0.2"/>
  <cols>
    <col min="1" max="1" width="9.33203125" style="1" customWidth="1"/>
    <col min="2" max="2" width="18.5" style="1" customWidth="1"/>
    <col min="3" max="3" width="18" style="1" customWidth="1"/>
    <col min="4" max="4" width="126" style="2" customWidth="1"/>
    <col min="5" max="5" width="10.83203125" style="1" customWidth="1"/>
    <col min="6" max="6" width="14.6640625" style="1" customWidth="1"/>
    <col min="7" max="7" width="18.1640625" style="3" customWidth="1"/>
    <col min="8" max="8" width="19.5" style="3" customWidth="1"/>
    <col min="9" max="9" width="22.33203125" style="3" customWidth="1"/>
    <col min="10" max="10" width="25.5" style="4" customWidth="1"/>
    <col min="11" max="11" width="20.6640625" style="5" hidden="1" customWidth="1"/>
    <col min="12" max="12" width="22.1640625" style="5" hidden="1" customWidth="1"/>
    <col min="13" max="13" width="18.6640625" style="6" hidden="1" customWidth="1"/>
    <col min="14" max="14" width="16.1640625" style="6" hidden="1" customWidth="1"/>
    <col min="15" max="15" width="4.33203125" style="6" hidden="1" customWidth="1"/>
    <col min="16" max="16" width="24.83203125" style="6" customWidth="1"/>
    <col min="17" max="17" width="24" style="6" customWidth="1"/>
    <col min="18" max="18" width="20.1640625" style="6" customWidth="1"/>
    <col min="19" max="19" width="9.33203125" style="6" customWidth="1"/>
    <col min="20" max="20" width="24.33203125" style="6" customWidth="1"/>
    <col min="21" max="21" width="11.83203125" style="6" customWidth="1"/>
    <col min="22" max="1023" width="9.33203125" style="6" customWidth="1"/>
  </cols>
  <sheetData>
    <row r="1" spans="1:20" ht="99" customHeight="1" x14ac:dyDescent="0.2">
      <c r="A1" s="60"/>
      <c r="B1" s="60"/>
      <c r="C1" s="60"/>
      <c r="D1" s="100"/>
      <c r="E1" s="60"/>
      <c r="F1" s="60"/>
      <c r="G1" s="101"/>
      <c r="H1" s="101"/>
      <c r="I1" s="101"/>
      <c r="J1" s="61"/>
      <c r="K1" s="103"/>
    </row>
    <row r="2" spans="1:20" ht="36.75" customHeight="1" x14ac:dyDescent="0.2">
      <c r="A2" s="125" t="s">
        <v>144</v>
      </c>
      <c r="B2" s="125"/>
      <c r="C2" s="125"/>
      <c r="D2" s="125"/>
      <c r="E2" s="125"/>
      <c r="F2" s="125"/>
      <c r="G2" s="125"/>
      <c r="H2" s="125"/>
      <c r="I2" s="125"/>
      <c r="J2" s="61"/>
      <c r="K2" s="103"/>
    </row>
    <row r="3" spans="1:20" ht="20.25" customHeight="1" x14ac:dyDescent="0.2">
      <c r="A3" s="125" t="s">
        <v>0</v>
      </c>
      <c r="B3" s="125"/>
      <c r="C3" s="125"/>
      <c r="D3" s="125"/>
      <c r="E3" s="125"/>
      <c r="F3" s="125"/>
      <c r="G3" s="125"/>
      <c r="H3" s="125"/>
      <c r="I3" s="125"/>
      <c r="J3" s="61"/>
      <c r="K3" s="103"/>
      <c r="P3" s="46"/>
      <c r="Q3" s="48"/>
    </row>
    <row r="4" spans="1:20" ht="13.5" customHeight="1" x14ac:dyDescent="0.2">
      <c r="A4" s="114" t="s">
        <v>1</v>
      </c>
      <c r="B4" s="114"/>
      <c r="C4" s="114"/>
      <c r="D4" s="100"/>
      <c r="E4" s="60"/>
      <c r="F4" s="60"/>
      <c r="G4" s="101"/>
      <c r="H4" s="101"/>
      <c r="I4" s="101"/>
      <c r="J4" s="61"/>
      <c r="K4" s="103"/>
      <c r="P4" s="52"/>
    </row>
    <row r="5" spans="1:20" ht="15.75" hidden="1" customHeight="1" x14ac:dyDescent="0.2">
      <c r="A5" s="115"/>
      <c r="B5" s="115"/>
      <c r="C5" s="115"/>
      <c r="D5" s="115"/>
      <c r="E5" s="116"/>
      <c r="F5" s="116"/>
      <c r="G5" s="116"/>
      <c r="H5" s="116">
        <v>0.25</v>
      </c>
      <c r="I5" s="116"/>
      <c r="J5" s="61"/>
      <c r="K5" s="103"/>
    </row>
    <row r="6" spans="1:20" ht="15.75" customHeight="1" x14ac:dyDescent="0.2">
      <c r="A6" s="126" t="s">
        <v>2</v>
      </c>
      <c r="B6" s="126"/>
      <c r="C6" s="126"/>
      <c r="D6" s="126"/>
      <c r="E6" s="126"/>
      <c r="F6" s="126"/>
      <c r="G6" s="126"/>
      <c r="H6" s="126"/>
      <c r="I6" s="126"/>
      <c r="J6" s="62"/>
      <c r="K6" s="62"/>
    </row>
    <row r="7" spans="1:20" s="10" customFormat="1" ht="45" customHeight="1" x14ac:dyDescent="0.2">
      <c r="A7" s="117" t="s">
        <v>3</v>
      </c>
      <c r="B7" s="117" t="s">
        <v>73</v>
      </c>
      <c r="C7" s="117" t="s">
        <v>74</v>
      </c>
      <c r="D7" s="117" t="s">
        <v>4</v>
      </c>
      <c r="E7" s="117" t="s">
        <v>5</v>
      </c>
      <c r="F7" s="117" t="s">
        <v>6</v>
      </c>
      <c r="G7" s="63" t="s">
        <v>7</v>
      </c>
      <c r="H7" s="63" t="s">
        <v>8</v>
      </c>
      <c r="I7" s="63" t="s">
        <v>9</v>
      </c>
      <c r="J7" s="64"/>
      <c r="K7" s="104"/>
      <c r="L7" s="9"/>
      <c r="M7" s="10" t="s">
        <v>7</v>
      </c>
    </row>
    <row r="8" spans="1:20" ht="19.5" customHeight="1" x14ac:dyDescent="0.2">
      <c r="A8" s="65">
        <v>1</v>
      </c>
      <c r="B8" s="65"/>
      <c r="C8" s="65"/>
      <c r="D8" s="66" t="s">
        <v>10</v>
      </c>
      <c r="E8" s="67"/>
      <c r="F8" s="67"/>
      <c r="G8" s="68"/>
      <c r="H8" s="68"/>
      <c r="I8" s="68"/>
      <c r="J8" s="69"/>
      <c r="K8" s="105"/>
      <c r="L8" s="11"/>
      <c r="M8" s="6" t="s">
        <v>11</v>
      </c>
      <c r="N8" s="8">
        <v>0.15</v>
      </c>
    </row>
    <row r="9" spans="1:20" ht="22.5" customHeight="1" x14ac:dyDescent="0.2">
      <c r="A9" s="70" t="s">
        <v>89</v>
      </c>
      <c r="B9" s="118" t="s">
        <v>77</v>
      </c>
      <c r="C9" s="118" t="s">
        <v>107</v>
      </c>
      <c r="D9" s="119" t="s">
        <v>105</v>
      </c>
      <c r="E9" s="120" t="s">
        <v>60</v>
      </c>
      <c r="F9" s="71">
        <v>6</v>
      </c>
      <c r="G9" s="121">
        <v>518.91</v>
      </c>
      <c r="H9" s="72">
        <f>1.25*G9</f>
        <v>648.63749999999993</v>
      </c>
      <c r="I9" s="72">
        <f>H9*F9</f>
        <v>3891.8249999999998</v>
      </c>
      <c r="J9" s="69"/>
      <c r="K9" s="105"/>
      <c r="L9" s="11"/>
      <c r="N9" s="8"/>
    </row>
    <row r="10" spans="1:20" ht="21" customHeight="1" x14ac:dyDescent="0.2">
      <c r="A10" s="70" t="s">
        <v>104</v>
      </c>
      <c r="B10" s="70" t="s">
        <v>75</v>
      </c>
      <c r="C10" s="70" t="s">
        <v>76</v>
      </c>
      <c r="D10" s="73" t="s">
        <v>12</v>
      </c>
      <c r="E10" s="74" t="s">
        <v>60</v>
      </c>
      <c r="F10" s="71">
        <v>820.11</v>
      </c>
      <c r="G10" s="72">
        <v>1.72</v>
      </c>
      <c r="H10" s="72">
        <f>1.25*G10</f>
        <v>2.15</v>
      </c>
      <c r="I10" s="72">
        <f>H10*F10</f>
        <v>1763.2365</v>
      </c>
      <c r="J10" s="75"/>
      <c r="K10" s="105"/>
      <c r="L10" s="13"/>
      <c r="P10" s="53"/>
      <c r="Q10" s="48"/>
    </row>
    <row r="11" spans="1:20" ht="18.75" customHeight="1" x14ac:dyDescent="0.2">
      <c r="A11" s="74"/>
      <c r="B11" s="74"/>
      <c r="C11" s="74"/>
      <c r="D11" s="73"/>
      <c r="E11" s="74"/>
      <c r="F11" s="71"/>
      <c r="G11" s="72"/>
      <c r="H11" s="63" t="s">
        <v>13</v>
      </c>
      <c r="I11" s="63">
        <f>SUM(I9:I10)</f>
        <v>5655.0614999999998</v>
      </c>
      <c r="J11" s="64"/>
      <c r="K11" s="104"/>
      <c r="L11" s="14"/>
      <c r="P11" s="49"/>
      <c r="Q11" s="50"/>
      <c r="R11" s="51"/>
      <c r="T11" s="46"/>
    </row>
    <row r="12" spans="1:20" ht="19.5" customHeight="1" x14ac:dyDescent="0.2">
      <c r="A12" s="65">
        <v>2</v>
      </c>
      <c r="B12" s="65"/>
      <c r="C12" s="65"/>
      <c r="D12" s="66" t="s">
        <v>53</v>
      </c>
      <c r="E12" s="67"/>
      <c r="F12" s="76"/>
      <c r="G12" s="68"/>
      <c r="H12" s="68"/>
      <c r="I12" s="68"/>
      <c r="J12" s="69"/>
      <c r="K12" s="105"/>
      <c r="L12" s="11"/>
    </row>
    <row r="13" spans="1:20" ht="36" customHeight="1" x14ac:dyDescent="0.2">
      <c r="A13" s="70" t="s">
        <v>14</v>
      </c>
      <c r="B13" s="70" t="s">
        <v>119</v>
      </c>
      <c r="C13" s="122">
        <v>98525</v>
      </c>
      <c r="D13" s="73" t="s">
        <v>145</v>
      </c>
      <c r="E13" s="74" t="s">
        <v>60</v>
      </c>
      <c r="F13" s="71">
        <v>820.11</v>
      </c>
      <c r="G13" s="72">
        <v>0.39</v>
      </c>
      <c r="H13" s="72">
        <f>1.25*G13</f>
        <v>0.48750000000000004</v>
      </c>
      <c r="I13" s="72">
        <f>H13*F13</f>
        <v>399.80362500000007</v>
      </c>
      <c r="J13" s="69"/>
      <c r="K13" s="105"/>
      <c r="L13" s="13"/>
    </row>
    <row r="14" spans="1:20" ht="24" customHeight="1" x14ac:dyDescent="0.2">
      <c r="A14" s="70" t="s">
        <v>16</v>
      </c>
      <c r="B14" s="70" t="s">
        <v>75</v>
      </c>
      <c r="C14" s="70" t="s">
        <v>117</v>
      </c>
      <c r="D14" s="73" t="s">
        <v>157</v>
      </c>
      <c r="E14" s="74" t="s">
        <v>88</v>
      </c>
      <c r="F14" s="71">
        <v>41</v>
      </c>
      <c r="G14" s="72">
        <v>5.36</v>
      </c>
      <c r="H14" s="72">
        <f t="shared" ref="H14:H15" si="0">1.25*G14</f>
        <v>6.7</v>
      </c>
      <c r="I14" s="72">
        <f>H14*F14</f>
        <v>274.7</v>
      </c>
      <c r="J14" s="69"/>
      <c r="K14" s="105"/>
      <c r="L14" s="13"/>
    </row>
    <row r="15" spans="1:20" ht="32.25" customHeight="1" x14ac:dyDescent="0.2">
      <c r="A15" s="70" t="s">
        <v>61</v>
      </c>
      <c r="B15" s="70" t="s">
        <v>106</v>
      </c>
      <c r="C15" s="122">
        <v>97914</v>
      </c>
      <c r="D15" s="73" t="s">
        <v>159</v>
      </c>
      <c r="E15" s="74" t="s">
        <v>148</v>
      </c>
      <c r="F15" s="71">
        <v>451</v>
      </c>
      <c r="G15" s="72">
        <v>2.7</v>
      </c>
      <c r="H15" s="72">
        <f t="shared" si="0"/>
        <v>3.375</v>
      </c>
      <c r="I15" s="72">
        <f t="shared" ref="I15" si="1">H15*F15</f>
        <v>1522.125</v>
      </c>
      <c r="J15" s="69"/>
      <c r="K15" s="105"/>
      <c r="L15" s="13"/>
    </row>
    <row r="16" spans="1:20" ht="30" customHeight="1" x14ac:dyDescent="0.2">
      <c r="A16" s="70" t="s">
        <v>62</v>
      </c>
      <c r="B16" s="70" t="s">
        <v>75</v>
      </c>
      <c r="C16" s="70" t="s">
        <v>117</v>
      </c>
      <c r="D16" s="73" t="s">
        <v>156</v>
      </c>
      <c r="E16" s="74" t="s">
        <v>88</v>
      </c>
      <c r="F16" s="71">
        <v>164.02</v>
      </c>
      <c r="G16" s="72">
        <v>5.36</v>
      </c>
      <c r="H16" s="72">
        <f t="shared" ref="H16:H19" si="2">1.25*G16</f>
        <v>6.7</v>
      </c>
      <c r="I16" s="72">
        <f>H16*F16</f>
        <v>1098.9340000000002</v>
      </c>
      <c r="J16" s="69"/>
      <c r="K16" s="105"/>
      <c r="L16" s="13"/>
    </row>
    <row r="17" spans="1:21" ht="30" customHeight="1" x14ac:dyDescent="0.2">
      <c r="A17" s="70" t="s">
        <v>63</v>
      </c>
      <c r="B17" s="70" t="s">
        <v>106</v>
      </c>
      <c r="C17" s="122">
        <v>97914</v>
      </c>
      <c r="D17" s="73" t="s">
        <v>147</v>
      </c>
      <c r="E17" s="74" t="s">
        <v>148</v>
      </c>
      <c r="F17" s="71">
        <v>164.02</v>
      </c>
      <c r="G17" s="72">
        <v>2.7</v>
      </c>
      <c r="H17" s="72">
        <f t="shared" si="2"/>
        <v>3.375</v>
      </c>
      <c r="I17" s="72">
        <f t="shared" ref="I17:I19" si="3">H17*F17</f>
        <v>553.5675</v>
      </c>
      <c r="J17" s="69"/>
      <c r="K17" s="105"/>
      <c r="L17" s="13"/>
    </row>
    <row r="18" spans="1:21" ht="30" customHeight="1" x14ac:dyDescent="0.2">
      <c r="A18" s="70" t="s">
        <v>113</v>
      </c>
      <c r="B18" s="70" t="s">
        <v>106</v>
      </c>
      <c r="C18" s="122">
        <v>100574</v>
      </c>
      <c r="D18" s="73" t="s">
        <v>118</v>
      </c>
      <c r="E18" s="74" t="s">
        <v>88</v>
      </c>
      <c r="F18" s="71">
        <v>164.02</v>
      </c>
      <c r="G18" s="72">
        <v>1.43</v>
      </c>
      <c r="H18" s="72">
        <f t="shared" si="2"/>
        <v>1.7874999999999999</v>
      </c>
      <c r="I18" s="72">
        <f t="shared" si="3"/>
        <v>293.18574999999998</v>
      </c>
      <c r="J18" s="69"/>
      <c r="K18" s="105"/>
      <c r="L18" s="13"/>
    </row>
    <row r="19" spans="1:21" ht="30" customHeight="1" x14ac:dyDescent="0.2">
      <c r="A19" s="70" t="s">
        <v>114</v>
      </c>
      <c r="B19" s="70" t="s">
        <v>119</v>
      </c>
      <c r="C19" s="122">
        <v>100575</v>
      </c>
      <c r="D19" s="73" t="s">
        <v>120</v>
      </c>
      <c r="E19" s="74" t="s">
        <v>60</v>
      </c>
      <c r="F19" s="71">
        <v>820.11</v>
      </c>
      <c r="G19" s="72">
        <v>0.12</v>
      </c>
      <c r="H19" s="72">
        <f t="shared" si="2"/>
        <v>0.15</v>
      </c>
      <c r="I19" s="72">
        <f t="shared" si="3"/>
        <v>123.01649999999999</v>
      </c>
      <c r="J19" s="109"/>
      <c r="K19" s="110"/>
      <c r="L19" s="13"/>
    </row>
    <row r="20" spans="1:21" ht="30" customHeight="1" x14ac:dyDescent="0.2">
      <c r="A20" s="70" t="s">
        <v>115</v>
      </c>
      <c r="B20" s="70" t="s">
        <v>77</v>
      </c>
      <c r="C20" s="70" t="s">
        <v>78</v>
      </c>
      <c r="D20" s="73" t="s">
        <v>19</v>
      </c>
      <c r="E20" s="74" t="s">
        <v>60</v>
      </c>
      <c r="F20" s="71">
        <v>820.11</v>
      </c>
      <c r="G20" s="72">
        <v>6.78</v>
      </c>
      <c r="H20" s="72">
        <f t="shared" ref="H20:H23" si="4">1.25*G20</f>
        <v>8.4749999999999996</v>
      </c>
      <c r="I20" s="72">
        <f>H20*F20</f>
        <v>6950.4322499999998</v>
      </c>
      <c r="J20" s="111"/>
      <c r="K20" s="112"/>
      <c r="L20" s="13"/>
      <c r="P20" s="54"/>
      <c r="Q20" s="54"/>
      <c r="R20" s="47"/>
      <c r="T20" s="46"/>
      <c r="U20" s="48"/>
    </row>
    <row r="21" spans="1:21" ht="30" customHeight="1" x14ac:dyDescent="0.2">
      <c r="A21" s="70" t="s">
        <v>116</v>
      </c>
      <c r="B21" s="70" t="s">
        <v>106</v>
      </c>
      <c r="C21" s="122">
        <v>100323</v>
      </c>
      <c r="D21" s="73" t="s">
        <v>21</v>
      </c>
      <c r="E21" s="74" t="s">
        <v>88</v>
      </c>
      <c r="F21" s="71">
        <v>49.21</v>
      </c>
      <c r="G21" s="72">
        <v>101.48</v>
      </c>
      <c r="H21" s="72">
        <f t="shared" si="4"/>
        <v>126.85000000000001</v>
      </c>
      <c r="I21" s="72">
        <f>H21*F21</f>
        <v>6242.2885000000006</v>
      </c>
      <c r="J21" s="75"/>
      <c r="K21" s="105"/>
      <c r="L21" s="13"/>
      <c r="P21" s="54"/>
      <c r="Q21" s="54"/>
      <c r="R21" s="47"/>
      <c r="T21" s="46"/>
      <c r="U21" s="48"/>
    </row>
    <row r="22" spans="1:21" ht="30" customHeight="1" x14ac:dyDescent="0.2">
      <c r="A22" s="70" t="s">
        <v>154</v>
      </c>
      <c r="B22" s="70" t="s">
        <v>77</v>
      </c>
      <c r="C22" s="70" t="s">
        <v>79</v>
      </c>
      <c r="D22" s="73" t="s">
        <v>23</v>
      </c>
      <c r="E22" s="74" t="s">
        <v>15</v>
      </c>
      <c r="F22" s="71">
        <v>304.77</v>
      </c>
      <c r="G22" s="72">
        <v>34.32</v>
      </c>
      <c r="H22" s="72">
        <f t="shared" si="4"/>
        <v>42.9</v>
      </c>
      <c r="I22" s="72">
        <f>H22*F22</f>
        <v>13074.632999999998</v>
      </c>
      <c r="J22" s="75"/>
      <c r="K22" s="105"/>
      <c r="L22" s="13"/>
      <c r="P22" s="46"/>
      <c r="Q22" s="47"/>
      <c r="R22" s="47"/>
      <c r="T22" s="46"/>
      <c r="U22" s="48"/>
    </row>
    <row r="23" spans="1:21" ht="30" customHeight="1" x14ac:dyDescent="0.2">
      <c r="A23" s="70" t="s">
        <v>155</v>
      </c>
      <c r="B23" s="70" t="s">
        <v>75</v>
      </c>
      <c r="C23" s="70" t="s">
        <v>81</v>
      </c>
      <c r="D23" s="73" t="s">
        <v>109</v>
      </c>
      <c r="E23" s="74" t="s">
        <v>60</v>
      </c>
      <c r="F23" s="71">
        <v>820.11</v>
      </c>
      <c r="G23" s="72">
        <v>97.81</v>
      </c>
      <c r="H23" s="72">
        <f t="shared" si="4"/>
        <v>122.2625</v>
      </c>
      <c r="I23" s="72">
        <f>H23*F23</f>
        <v>100268.698875</v>
      </c>
      <c r="J23" s="69"/>
      <c r="K23" s="105"/>
      <c r="L23" s="13"/>
      <c r="P23" s="54"/>
      <c r="Q23" s="55"/>
      <c r="R23" s="47"/>
      <c r="T23" s="46"/>
      <c r="U23" s="48"/>
    </row>
    <row r="24" spans="1:21" ht="21" customHeight="1" x14ac:dyDescent="0.2">
      <c r="A24" s="74"/>
      <c r="B24" s="74"/>
      <c r="C24" s="74"/>
      <c r="D24" s="123" t="s">
        <v>80</v>
      </c>
      <c r="E24" s="74"/>
      <c r="F24" s="71"/>
      <c r="G24" s="72"/>
      <c r="H24" s="63" t="s">
        <v>13</v>
      </c>
      <c r="I24" s="63">
        <f>SUM(I13:I23)</f>
        <v>130801.38499999999</v>
      </c>
      <c r="J24" s="64"/>
      <c r="K24" s="104"/>
      <c r="L24" s="14"/>
      <c r="P24" s="46"/>
      <c r="Q24" s="47"/>
    </row>
    <row r="25" spans="1:21" ht="18.75" customHeight="1" x14ac:dyDescent="0.2">
      <c r="A25" s="65">
        <v>3</v>
      </c>
      <c r="B25" s="65"/>
      <c r="C25" s="65"/>
      <c r="D25" s="66" t="s">
        <v>26</v>
      </c>
      <c r="E25" s="67"/>
      <c r="F25" s="76"/>
      <c r="G25" s="68"/>
      <c r="H25" s="68"/>
      <c r="I25" s="68"/>
      <c r="J25" s="69"/>
      <c r="K25" s="105"/>
      <c r="L25" s="11"/>
    </row>
    <row r="26" spans="1:21" ht="34.5" customHeight="1" x14ac:dyDescent="0.2">
      <c r="A26" s="70" t="s">
        <v>17</v>
      </c>
      <c r="B26" s="70" t="s">
        <v>119</v>
      </c>
      <c r="C26" s="122">
        <v>98525</v>
      </c>
      <c r="D26" s="73" t="s">
        <v>146</v>
      </c>
      <c r="E26" s="74" t="s">
        <v>60</v>
      </c>
      <c r="F26" s="71">
        <v>293</v>
      </c>
      <c r="G26" s="72">
        <v>0.39</v>
      </c>
      <c r="H26" s="72">
        <f>1.25*G26</f>
        <v>0.48750000000000004</v>
      </c>
      <c r="I26" s="72">
        <f>H26*F26</f>
        <v>142.83750000000001</v>
      </c>
      <c r="J26" s="69"/>
      <c r="K26" s="105"/>
      <c r="L26" s="11"/>
    </row>
    <row r="27" spans="1:21" ht="22.5" customHeight="1" x14ac:dyDescent="0.2">
      <c r="A27" s="70" t="s">
        <v>18</v>
      </c>
      <c r="B27" s="70" t="s">
        <v>75</v>
      </c>
      <c r="C27" s="70" t="s">
        <v>117</v>
      </c>
      <c r="D27" s="73" t="s">
        <v>157</v>
      </c>
      <c r="E27" s="74" t="s">
        <v>88</v>
      </c>
      <c r="F27" s="71">
        <v>14.65</v>
      </c>
      <c r="G27" s="72">
        <v>5.36</v>
      </c>
      <c r="H27" s="72">
        <f t="shared" ref="H27:H28" si="5">1.25*G27</f>
        <v>6.7</v>
      </c>
      <c r="I27" s="72">
        <f>H27*F27</f>
        <v>98.155000000000001</v>
      </c>
      <c r="J27" s="69"/>
      <c r="K27" s="105"/>
      <c r="L27" s="11"/>
    </row>
    <row r="28" spans="1:21" ht="32.25" customHeight="1" x14ac:dyDescent="0.2">
      <c r="A28" s="70" t="s">
        <v>20</v>
      </c>
      <c r="B28" s="70" t="s">
        <v>106</v>
      </c>
      <c r="C28" s="122">
        <v>97914</v>
      </c>
      <c r="D28" s="73" t="s">
        <v>158</v>
      </c>
      <c r="E28" s="74" t="s">
        <v>148</v>
      </c>
      <c r="F28" s="71">
        <v>161.15</v>
      </c>
      <c r="G28" s="72">
        <v>2.7</v>
      </c>
      <c r="H28" s="72">
        <f t="shared" si="5"/>
        <v>3.375</v>
      </c>
      <c r="I28" s="72">
        <f t="shared" ref="I28" si="6">H28*F28</f>
        <v>543.88125000000002</v>
      </c>
      <c r="J28" s="69"/>
      <c r="K28" s="105"/>
      <c r="L28" s="11"/>
    </row>
    <row r="29" spans="1:21" ht="23.25" customHeight="1" x14ac:dyDescent="0.2">
      <c r="A29" s="70" t="s">
        <v>22</v>
      </c>
      <c r="B29" s="70" t="s">
        <v>75</v>
      </c>
      <c r="C29" s="70" t="s">
        <v>83</v>
      </c>
      <c r="D29" s="73" t="s">
        <v>93</v>
      </c>
      <c r="E29" s="74" t="s">
        <v>88</v>
      </c>
      <c r="F29" s="71">
        <v>2.56</v>
      </c>
      <c r="G29" s="72">
        <v>160.61000000000001</v>
      </c>
      <c r="H29" s="72">
        <f t="shared" ref="H29:H46" si="7">1.25*G29</f>
        <v>200.76250000000002</v>
      </c>
      <c r="I29" s="72">
        <f t="shared" ref="I29:I46" si="8">H29*F29</f>
        <v>513.952</v>
      </c>
      <c r="J29" s="69"/>
      <c r="K29" s="105"/>
      <c r="L29" s="13"/>
    </row>
    <row r="30" spans="1:21" ht="24" customHeight="1" x14ac:dyDescent="0.2">
      <c r="A30" s="70" t="s">
        <v>24</v>
      </c>
      <c r="B30" s="70" t="s">
        <v>75</v>
      </c>
      <c r="C30" s="70" t="s">
        <v>97</v>
      </c>
      <c r="D30" s="73" t="s">
        <v>111</v>
      </c>
      <c r="E30" s="74" t="s">
        <v>92</v>
      </c>
      <c r="F30" s="71">
        <v>192</v>
      </c>
      <c r="G30" s="72">
        <v>15.48</v>
      </c>
      <c r="H30" s="72">
        <f t="shared" ref="H30:H35" si="9">1.25*G30</f>
        <v>19.350000000000001</v>
      </c>
      <c r="I30" s="72">
        <f t="shared" ref="I30:I35" si="10">H30*F30</f>
        <v>3715.2000000000003</v>
      </c>
      <c r="J30" s="69"/>
      <c r="K30" s="105"/>
      <c r="L30" s="13"/>
    </row>
    <row r="31" spans="1:21" ht="24.75" customHeight="1" x14ac:dyDescent="0.2">
      <c r="A31" s="70" t="s">
        <v>64</v>
      </c>
      <c r="B31" s="70" t="s">
        <v>75</v>
      </c>
      <c r="C31" s="70" t="s">
        <v>100</v>
      </c>
      <c r="D31" s="73" t="s">
        <v>94</v>
      </c>
      <c r="E31" s="74" t="s">
        <v>60</v>
      </c>
      <c r="F31" s="71">
        <v>3.36</v>
      </c>
      <c r="G31" s="72">
        <v>90.76</v>
      </c>
      <c r="H31" s="72">
        <f t="shared" si="9"/>
        <v>113.45</v>
      </c>
      <c r="I31" s="72">
        <f t="shared" si="10"/>
        <v>381.19200000000001</v>
      </c>
      <c r="J31" s="69"/>
      <c r="K31" s="105"/>
      <c r="L31" s="13"/>
    </row>
    <row r="32" spans="1:21" ht="23.25" customHeight="1" x14ac:dyDescent="0.2">
      <c r="A32" s="70" t="s">
        <v>65</v>
      </c>
      <c r="B32" s="70" t="s">
        <v>75</v>
      </c>
      <c r="C32" s="70" t="s">
        <v>98</v>
      </c>
      <c r="D32" s="73" t="s">
        <v>95</v>
      </c>
      <c r="E32" s="74" t="s">
        <v>88</v>
      </c>
      <c r="F32" s="71">
        <v>8.9600000000000009</v>
      </c>
      <c r="G32" s="72">
        <v>443.55</v>
      </c>
      <c r="H32" s="72">
        <f t="shared" si="9"/>
        <v>554.4375</v>
      </c>
      <c r="I32" s="72">
        <f t="shared" si="10"/>
        <v>4967.76</v>
      </c>
      <c r="J32" s="109"/>
      <c r="K32" s="110"/>
      <c r="L32" s="113"/>
      <c r="M32" s="108"/>
      <c r="N32" s="108"/>
      <c r="O32" s="108"/>
      <c r="P32" s="108"/>
      <c r="Q32" s="108"/>
    </row>
    <row r="33" spans="1:12" ht="24" customHeight="1" x14ac:dyDescent="0.2">
      <c r="A33" s="70" t="s">
        <v>66</v>
      </c>
      <c r="B33" s="70" t="s">
        <v>75</v>
      </c>
      <c r="C33" s="70" t="s">
        <v>99</v>
      </c>
      <c r="D33" s="73" t="s">
        <v>96</v>
      </c>
      <c r="E33" s="74" t="s">
        <v>88</v>
      </c>
      <c r="F33" s="71">
        <v>8.9600000000000009</v>
      </c>
      <c r="G33" s="72">
        <v>71.14</v>
      </c>
      <c r="H33" s="72">
        <f t="shared" si="9"/>
        <v>88.924999999999997</v>
      </c>
      <c r="I33" s="72">
        <f t="shared" si="10"/>
        <v>796.76800000000003</v>
      </c>
      <c r="J33" s="109"/>
      <c r="K33" s="110"/>
      <c r="L33" s="13"/>
    </row>
    <row r="34" spans="1:12" ht="30" customHeight="1" x14ac:dyDescent="0.2">
      <c r="A34" s="70" t="s">
        <v>67</v>
      </c>
      <c r="B34" s="70" t="s">
        <v>77</v>
      </c>
      <c r="C34" s="70" t="s">
        <v>108</v>
      </c>
      <c r="D34" s="73" t="s">
        <v>110</v>
      </c>
      <c r="E34" s="74" t="s">
        <v>60</v>
      </c>
      <c r="F34" s="71">
        <v>165</v>
      </c>
      <c r="G34" s="72">
        <v>135.16</v>
      </c>
      <c r="H34" s="72">
        <f t="shared" si="9"/>
        <v>168.95</v>
      </c>
      <c r="I34" s="72">
        <f t="shared" si="10"/>
        <v>27876.749999999996</v>
      </c>
      <c r="J34" s="69"/>
      <c r="K34" s="105"/>
      <c r="L34" s="13"/>
    </row>
    <row r="35" spans="1:12" ht="25.5" customHeight="1" x14ac:dyDescent="0.2">
      <c r="A35" s="70" t="s">
        <v>68</v>
      </c>
      <c r="B35" s="70" t="s">
        <v>77</v>
      </c>
      <c r="C35" s="70" t="s">
        <v>82</v>
      </c>
      <c r="D35" s="73" t="s">
        <v>27</v>
      </c>
      <c r="E35" s="74" t="s">
        <v>28</v>
      </c>
      <c r="F35" s="71">
        <v>1</v>
      </c>
      <c r="G35" s="72">
        <v>4974.8</v>
      </c>
      <c r="H35" s="72">
        <f t="shared" si="9"/>
        <v>6218.5</v>
      </c>
      <c r="I35" s="72">
        <f t="shared" si="10"/>
        <v>6218.5</v>
      </c>
      <c r="J35" s="69"/>
      <c r="K35" s="105"/>
      <c r="L35" s="13"/>
    </row>
    <row r="36" spans="1:12" ht="39.75" customHeight="1" x14ac:dyDescent="0.2">
      <c r="A36" s="70" t="s">
        <v>69</v>
      </c>
      <c r="B36" s="70" t="s">
        <v>106</v>
      </c>
      <c r="C36" s="122">
        <v>90082</v>
      </c>
      <c r="D36" s="73" t="s">
        <v>165</v>
      </c>
      <c r="E36" s="74" t="s">
        <v>88</v>
      </c>
      <c r="F36" s="71">
        <v>172</v>
      </c>
      <c r="G36" s="72">
        <v>11.33</v>
      </c>
      <c r="H36" s="72">
        <f t="shared" si="7"/>
        <v>14.1625</v>
      </c>
      <c r="I36" s="72">
        <f t="shared" si="8"/>
        <v>2435.9499999999998</v>
      </c>
      <c r="J36" s="69"/>
      <c r="K36" s="105"/>
      <c r="L36" s="13"/>
    </row>
    <row r="37" spans="1:12" ht="23.25" customHeight="1" x14ac:dyDescent="0.2">
      <c r="A37" s="70" t="s">
        <v>70</v>
      </c>
      <c r="B37" s="70" t="s">
        <v>106</v>
      </c>
      <c r="C37" s="122">
        <v>100323</v>
      </c>
      <c r="D37" s="73" t="s">
        <v>153</v>
      </c>
      <c r="E37" s="74" t="s">
        <v>88</v>
      </c>
      <c r="F37" s="71">
        <v>51.2</v>
      </c>
      <c r="G37" s="72">
        <v>101.48</v>
      </c>
      <c r="H37" s="72">
        <f t="shared" si="7"/>
        <v>126.85000000000001</v>
      </c>
      <c r="I37" s="72">
        <f t="shared" si="8"/>
        <v>6494.7200000000012</v>
      </c>
      <c r="J37" s="69"/>
      <c r="K37" s="105"/>
      <c r="L37" s="13"/>
    </row>
    <row r="38" spans="1:12" ht="23.25" customHeight="1" x14ac:dyDescent="0.2">
      <c r="A38" s="70" t="s">
        <v>71</v>
      </c>
      <c r="B38" s="70" t="s">
        <v>77</v>
      </c>
      <c r="C38" s="70" t="s">
        <v>84</v>
      </c>
      <c r="D38" s="73" t="s">
        <v>162</v>
      </c>
      <c r="E38" s="74" t="s">
        <v>29</v>
      </c>
      <c r="F38" s="71">
        <v>2</v>
      </c>
      <c r="G38" s="72">
        <v>1647.46</v>
      </c>
      <c r="H38" s="72">
        <f>1.25*G38</f>
        <v>2059.3249999999998</v>
      </c>
      <c r="I38" s="72">
        <f t="shared" si="8"/>
        <v>4118.6499999999996</v>
      </c>
      <c r="J38" s="69"/>
      <c r="K38" s="105"/>
      <c r="L38" s="13"/>
    </row>
    <row r="39" spans="1:12" ht="24.75" customHeight="1" x14ac:dyDescent="0.2">
      <c r="A39" s="70" t="s">
        <v>72</v>
      </c>
      <c r="B39" s="70" t="s">
        <v>106</v>
      </c>
      <c r="C39" s="122">
        <v>100323</v>
      </c>
      <c r="D39" s="73" t="s">
        <v>121</v>
      </c>
      <c r="E39" s="74" t="s">
        <v>88</v>
      </c>
      <c r="F39" s="71">
        <v>86.4</v>
      </c>
      <c r="G39" s="72">
        <v>101.48</v>
      </c>
      <c r="H39" s="72">
        <f t="shared" si="7"/>
        <v>126.85000000000001</v>
      </c>
      <c r="I39" s="72">
        <f t="shared" si="8"/>
        <v>10959.840000000002</v>
      </c>
      <c r="J39" s="69"/>
      <c r="K39" s="105"/>
      <c r="L39" s="13"/>
    </row>
    <row r="40" spans="1:12" ht="23.25" customHeight="1" x14ac:dyDescent="0.2">
      <c r="A40" s="70" t="s">
        <v>90</v>
      </c>
      <c r="B40" s="70" t="s">
        <v>85</v>
      </c>
      <c r="C40" s="70" t="s">
        <v>86</v>
      </c>
      <c r="D40" s="73" t="s">
        <v>30</v>
      </c>
      <c r="E40" s="74" t="s">
        <v>112</v>
      </c>
      <c r="F40" s="71">
        <v>2</v>
      </c>
      <c r="G40" s="72">
        <v>2580</v>
      </c>
      <c r="H40" s="72">
        <f>1.25*G40</f>
        <v>3225</v>
      </c>
      <c r="I40" s="72">
        <f t="shared" si="8"/>
        <v>6450</v>
      </c>
      <c r="J40" s="69"/>
      <c r="K40" s="106"/>
      <c r="L40" s="13"/>
    </row>
    <row r="41" spans="1:12" ht="25.5" customHeight="1" x14ac:dyDescent="0.2">
      <c r="A41" s="70" t="s">
        <v>91</v>
      </c>
      <c r="B41" s="70" t="s">
        <v>85</v>
      </c>
      <c r="C41" s="70" t="s">
        <v>86</v>
      </c>
      <c r="D41" s="73" t="s">
        <v>31</v>
      </c>
      <c r="E41" s="74" t="s">
        <v>28</v>
      </c>
      <c r="F41" s="71">
        <v>1</v>
      </c>
      <c r="G41" s="72">
        <v>4545.72</v>
      </c>
      <c r="H41" s="72">
        <f t="shared" si="7"/>
        <v>5682.1500000000005</v>
      </c>
      <c r="I41" s="72">
        <f t="shared" si="8"/>
        <v>5682.1500000000005</v>
      </c>
      <c r="J41" s="69"/>
      <c r="K41" s="106"/>
      <c r="L41" s="13"/>
    </row>
    <row r="42" spans="1:12" ht="23.25" customHeight="1" x14ac:dyDescent="0.2">
      <c r="A42" s="70" t="s">
        <v>101</v>
      </c>
      <c r="B42" s="70" t="s">
        <v>85</v>
      </c>
      <c r="C42" s="70" t="s">
        <v>86</v>
      </c>
      <c r="D42" s="73" t="s">
        <v>32</v>
      </c>
      <c r="E42" s="74" t="s">
        <v>28</v>
      </c>
      <c r="F42" s="71">
        <v>1</v>
      </c>
      <c r="G42" s="72">
        <v>3030.48</v>
      </c>
      <c r="H42" s="72">
        <f t="shared" si="7"/>
        <v>3788.1</v>
      </c>
      <c r="I42" s="72">
        <f t="shared" si="8"/>
        <v>3788.1</v>
      </c>
      <c r="J42" s="69"/>
      <c r="K42" s="106"/>
      <c r="L42" s="13"/>
    </row>
    <row r="43" spans="1:12" ht="24" customHeight="1" x14ac:dyDescent="0.2">
      <c r="A43" s="70" t="s">
        <v>102</v>
      </c>
      <c r="B43" s="70" t="s">
        <v>85</v>
      </c>
      <c r="C43" s="70" t="s">
        <v>86</v>
      </c>
      <c r="D43" s="73" t="s">
        <v>33</v>
      </c>
      <c r="E43" s="74" t="s">
        <v>28</v>
      </c>
      <c r="F43" s="71">
        <v>1</v>
      </c>
      <c r="G43" s="72">
        <v>3220.46</v>
      </c>
      <c r="H43" s="72">
        <f t="shared" si="7"/>
        <v>4025.5749999999998</v>
      </c>
      <c r="I43" s="72">
        <f t="shared" si="8"/>
        <v>4025.5749999999998</v>
      </c>
      <c r="J43" s="69"/>
      <c r="K43" s="106"/>
      <c r="L43" s="13"/>
    </row>
    <row r="44" spans="1:12" ht="22.5" customHeight="1" x14ac:dyDescent="0.2">
      <c r="A44" s="70" t="s">
        <v>103</v>
      </c>
      <c r="B44" s="70" t="s">
        <v>85</v>
      </c>
      <c r="C44" s="70" t="s">
        <v>86</v>
      </c>
      <c r="D44" s="73" t="s">
        <v>34</v>
      </c>
      <c r="E44" s="74" t="s">
        <v>28</v>
      </c>
      <c r="F44" s="71">
        <v>1</v>
      </c>
      <c r="G44" s="72">
        <v>3281.8</v>
      </c>
      <c r="H44" s="72">
        <f t="shared" si="7"/>
        <v>4102.25</v>
      </c>
      <c r="I44" s="72">
        <f t="shared" si="8"/>
        <v>4102.25</v>
      </c>
      <c r="J44" s="69"/>
      <c r="K44" s="106"/>
      <c r="L44" s="13"/>
    </row>
    <row r="45" spans="1:12" ht="20.25" customHeight="1" x14ac:dyDescent="0.2">
      <c r="A45" s="70" t="s">
        <v>160</v>
      </c>
      <c r="B45" s="70" t="s">
        <v>85</v>
      </c>
      <c r="C45" s="70" t="s">
        <v>86</v>
      </c>
      <c r="D45" s="73" t="s">
        <v>35</v>
      </c>
      <c r="E45" s="74" t="s">
        <v>28</v>
      </c>
      <c r="F45" s="71">
        <v>1</v>
      </c>
      <c r="G45" s="72">
        <v>3871.4</v>
      </c>
      <c r="H45" s="72">
        <f t="shared" si="7"/>
        <v>4839.25</v>
      </c>
      <c r="I45" s="72">
        <f t="shared" si="8"/>
        <v>4839.25</v>
      </c>
      <c r="J45" s="69"/>
      <c r="K45" s="106"/>
      <c r="L45" s="13"/>
    </row>
    <row r="46" spans="1:12" ht="21" customHeight="1" x14ac:dyDescent="0.2">
      <c r="A46" s="70" t="s">
        <v>161</v>
      </c>
      <c r="B46" s="70" t="s">
        <v>85</v>
      </c>
      <c r="C46" s="70" t="s">
        <v>86</v>
      </c>
      <c r="D46" s="73" t="s">
        <v>36</v>
      </c>
      <c r="E46" s="74" t="s">
        <v>28</v>
      </c>
      <c r="F46" s="71">
        <v>1</v>
      </c>
      <c r="G46" s="72">
        <v>5555.88</v>
      </c>
      <c r="H46" s="72">
        <f t="shared" si="7"/>
        <v>6944.85</v>
      </c>
      <c r="I46" s="72">
        <f t="shared" si="8"/>
        <v>6944.85</v>
      </c>
      <c r="J46" s="69"/>
      <c r="K46" s="106"/>
      <c r="L46" s="13"/>
    </row>
    <row r="47" spans="1:12" ht="21" customHeight="1" x14ac:dyDescent="0.2">
      <c r="A47" s="70"/>
      <c r="B47" s="74"/>
      <c r="C47" s="74"/>
      <c r="D47" s="73"/>
      <c r="E47" s="74"/>
      <c r="F47" s="71"/>
      <c r="G47" s="72"/>
      <c r="H47" s="63" t="s">
        <v>13</v>
      </c>
      <c r="I47" s="63">
        <f>SUM(I26:I46)</f>
        <v>105096.33075000001</v>
      </c>
      <c r="J47" s="64"/>
      <c r="K47" s="104"/>
      <c r="L47" s="14"/>
    </row>
    <row r="48" spans="1:12" ht="15.75" customHeight="1" x14ac:dyDescent="0.2">
      <c r="A48" s="65">
        <v>4</v>
      </c>
      <c r="B48" s="65"/>
      <c r="C48" s="65"/>
      <c r="D48" s="66" t="s">
        <v>37</v>
      </c>
      <c r="E48" s="67"/>
      <c r="F48" s="76"/>
      <c r="G48" s="68"/>
      <c r="H48" s="68"/>
      <c r="I48" s="68"/>
      <c r="J48" s="69"/>
      <c r="K48" s="105"/>
      <c r="L48" s="11"/>
    </row>
    <row r="49" spans="1:17" ht="27.75" customHeight="1" x14ac:dyDescent="0.2">
      <c r="A49" s="70" t="s">
        <v>25</v>
      </c>
      <c r="B49" s="70" t="s">
        <v>75</v>
      </c>
      <c r="C49" s="70" t="s">
        <v>87</v>
      </c>
      <c r="D49" s="73" t="s">
        <v>38</v>
      </c>
      <c r="E49" s="74" t="s">
        <v>28</v>
      </c>
      <c r="F49" s="71">
        <v>60</v>
      </c>
      <c r="G49" s="72">
        <v>514.98</v>
      </c>
      <c r="H49" s="72">
        <f t="shared" ref="H49" si="11">1.25*G49</f>
        <v>643.72500000000002</v>
      </c>
      <c r="I49" s="72">
        <f>H49*F49</f>
        <v>38623.5</v>
      </c>
      <c r="J49" s="69"/>
      <c r="K49" s="105"/>
      <c r="L49" s="13"/>
    </row>
    <row r="50" spans="1:17" ht="21" customHeight="1" x14ac:dyDescent="0.2">
      <c r="A50" s="74"/>
      <c r="B50" s="74"/>
      <c r="C50" s="74"/>
      <c r="D50" s="73"/>
      <c r="E50" s="74"/>
      <c r="F50" s="74"/>
      <c r="G50" s="72"/>
      <c r="H50" s="63" t="s">
        <v>13</v>
      </c>
      <c r="I50" s="63">
        <f>I49</f>
        <v>38623.5</v>
      </c>
      <c r="J50" s="64"/>
      <c r="K50" s="104"/>
      <c r="L50" s="14"/>
    </row>
    <row r="51" spans="1:17" ht="15.75" x14ac:dyDescent="0.2">
      <c r="A51" s="65">
        <v>5</v>
      </c>
      <c r="B51" s="65"/>
      <c r="C51" s="65"/>
      <c r="D51" s="66" t="s">
        <v>122</v>
      </c>
      <c r="E51" s="67"/>
      <c r="F51" s="76"/>
      <c r="G51" s="68"/>
      <c r="H51" s="68"/>
      <c r="I51" s="68"/>
      <c r="J51" s="64"/>
      <c r="K51" s="104"/>
      <c r="L51" s="14"/>
    </row>
    <row r="52" spans="1:17" ht="15.75" x14ac:dyDescent="0.2">
      <c r="A52" s="74" t="s">
        <v>123</v>
      </c>
      <c r="B52" s="70" t="s">
        <v>85</v>
      </c>
      <c r="C52" s="70" t="s">
        <v>86</v>
      </c>
      <c r="D52" s="96" t="s">
        <v>124</v>
      </c>
      <c r="E52" s="97" t="s">
        <v>133</v>
      </c>
      <c r="F52" s="97">
        <v>6.84</v>
      </c>
      <c r="G52" s="98">
        <v>614.76607999999999</v>
      </c>
      <c r="H52" s="98">
        <v>614.76607999999999</v>
      </c>
      <c r="I52" s="72">
        <f>F52*H52</f>
        <v>4204.9999871999999</v>
      </c>
      <c r="J52" s="64"/>
      <c r="K52" s="104"/>
      <c r="L52" s="14"/>
    </row>
    <row r="53" spans="1:17" ht="15.75" x14ac:dyDescent="0.2">
      <c r="A53" s="74" t="s">
        <v>134</v>
      </c>
      <c r="B53" s="70" t="s">
        <v>85</v>
      </c>
      <c r="C53" s="70" t="s">
        <v>86</v>
      </c>
      <c r="D53" s="96" t="s">
        <v>125</v>
      </c>
      <c r="E53" s="97" t="s">
        <v>133</v>
      </c>
      <c r="F53" s="97">
        <v>6.84</v>
      </c>
      <c r="G53" s="98">
        <v>877.19298000000003</v>
      </c>
      <c r="H53" s="98">
        <v>877.19298000000003</v>
      </c>
      <c r="I53" s="72">
        <f t="shared" ref="I53:I60" si="12">F53*H53</f>
        <v>5999.9999832000003</v>
      </c>
      <c r="J53" s="64"/>
      <c r="K53" s="104"/>
      <c r="L53" s="14"/>
    </row>
    <row r="54" spans="1:17" ht="15.75" x14ac:dyDescent="0.2">
      <c r="A54" s="74" t="s">
        <v>135</v>
      </c>
      <c r="B54" s="70" t="s">
        <v>85</v>
      </c>
      <c r="C54" s="70" t="s">
        <v>86</v>
      </c>
      <c r="D54" s="96" t="s">
        <v>126</v>
      </c>
      <c r="E54" s="97" t="s">
        <v>133</v>
      </c>
      <c r="F54" s="97">
        <v>6.84</v>
      </c>
      <c r="G54" s="98">
        <v>900</v>
      </c>
      <c r="H54" s="98">
        <v>900</v>
      </c>
      <c r="I54" s="72">
        <f t="shared" si="12"/>
        <v>6156</v>
      </c>
      <c r="J54" s="64"/>
      <c r="K54" s="104"/>
      <c r="L54" s="14"/>
    </row>
    <row r="55" spans="1:17" ht="15.75" x14ac:dyDescent="0.2">
      <c r="A55" s="74" t="s">
        <v>136</v>
      </c>
      <c r="B55" s="70" t="s">
        <v>85</v>
      </c>
      <c r="C55" s="70" t="s">
        <v>86</v>
      </c>
      <c r="D55" s="96" t="s">
        <v>127</v>
      </c>
      <c r="E55" s="97" t="s">
        <v>133</v>
      </c>
      <c r="F55" s="97">
        <v>6.84</v>
      </c>
      <c r="G55" s="98">
        <v>521.05263000000002</v>
      </c>
      <c r="H55" s="98">
        <v>521.05263000000002</v>
      </c>
      <c r="I55" s="72">
        <f t="shared" si="12"/>
        <v>3563.9999892000001</v>
      </c>
      <c r="J55" s="64"/>
      <c r="K55" s="104"/>
      <c r="L55" s="14"/>
    </row>
    <row r="56" spans="1:17" ht="15.75" x14ac:dyDescent="0.2">
      <c r="A56" s="74" t="s">
        <v>137</v>
      </c>
      <c r="B56" s="70" t="s">
        <v>85</v>
      </c>
      <c r="C56" s="70" t="s">
        <v>86</v>
      </c>
      <c r="D56" s="96" t="s">
        <v>128</v>
      </c>
      <c r="E56" s="97" t="s">
        <v>133</v>
      </c>
      <c r="F56" s="97">
        <v>6.84</v>
      </c>
      <c r="G56" s="98">
        <v>1173.9766079999999</v>
      </c>
      <c r="H56" s="98">
        <v>1173.9766079999999</v>
      </c>
      <c r="I56" s="72">
        <f t="shared" si="12"/>
        <v>8029.999998719999</v>
      </c>
      <c r="J56" s="64"/>
      <c r="K56" s="104"/>
      <c r="L56" s="14"/>
    </row>
    <row r="57" spans="1:17" ht="15.75" x14ac:dyDescent="0.2">
      <c r="A57" s="74" t="s">
        <v>138</v>
      </c>
      <c r="B57" s="70" t="s">
        <v>85</v>
      </c>
      <c r="C57" s="70" t="s">
        <v>86</v>
      </c>
      <c r="D57" s="96" t="s">
        <v>129</v>
      </c>
      <c r="E57" s="97" t="s">
        <v>133</v>
      </c>
      <c r="F57" s="97">
        <v>6.84</v>
      </c>
      <c r="G57" s="98">
        <v>412.28070000000002</v>
      </c>
      <c r="H57" s="98">
        <v>412.28070000000002</v>
      </c>
      <c r="I57" s="72">
        <f t="shared" si="12"/>
        <v>2819.999988</v>
      </c>
      <c r="J57" s="64"/>
      <c r="K57" s="104"/>
      <c r="L57" s="14"/>
    </row>
    <row r="58" spans="1:17" ht="15.75" x14ac:dyDescent="0.2">
      <c r="A58" s="74" t="s">
        <v>139</v>
      </c>
      <c r="B58" s="70" t="s">
        <v>85</v>
      </c>
      <c r="C58" s="70" t="s">
        <v>86</v>
      </c>
      <c r="D58" s="96" t="s">
        <v>130</v>
      </c>
      <c r="E58" s="97" t="s">
        <v>133</v>
      </c>
      <c r="F58" s="97">
        <v>6.84</v>
      </c>
      <c r="G58" s="98">
        <v>1719</v>
      </c>
      <c r="H58" s="98">
        <v>1719</v>
      </c>
      <c r="I58" s="72">
        <f t="shared" si="12"/>
        <v>11757.96</v>
      </c>
      <c r="J58" s="64"/>
      <c r="K58" s="104"/>
      <c r="L58" s="14"/>
    </row>
    <row r="59" spans="1:17" ht="15.75" x14ac:dyDescent="0.2">
      <c r="A59" s="74" t="s">
        <v>140</v>
      </c>
      <c r="B59" s="70" t="s">
        <v>85</v>
      </c>
      <c r="C59" s="70" t="s">
        <v>86</v>
      </c>
      <c r="D59" s="96" t="s">
        <v>131</v>
      </c>
      <c r="E59" s="97" t="s">
        <v>133</v>
      </c>
      <c r="F59" s="97">
        <v>6.84</v>
      </c>
      <c r="G59" s="98">
        <v>900</v>
      </c>
      <c r="H59" s="98">
        <v>900</v>
      </c>
      <c r="I59" s="72">
        <f t="shared" si="12"/>
        <v>6156</v>
      </c>
      <c r="J59" s="64"/>
      <c r="K59" s="104"/>
      <c r="L59" s="14"/>
    </row>
    <row r="60" spans="1:17" ht="15.75" x14ac:dyDescent="0.2">
      <c r="A60" s="74" t="s">
        <v>141</v>
      </c>
      <c r="B60" s="70" t="s">
        <v>85</v>
      </c>
      <c r="C60" s="70" t="s">
        <v>86</v>
      </c>
      <c r="D60" s="96" t="s">
        <v>132</v>
      </c>
      <c r="E60" s="97" t="s">
        <v>133</v>
      </c>
      <c r="F60" s="97">
        <v>6.84</v>
      </c>
      <c r="G60" s="98">
        <v>1461.9883</v>
      </c>
      <c r="H60" s="98">
        <v>1461.9883</v>
      </c>
      <c r="I60" s="72">
        <f t="shared" si="12"/>
        <v>9999.9999719999996</v>
      </c>
      <c r="J60" s="64"/>
      <c r="K60" s="104"/>
      <c r="L60" s="14"/>
    </row>
    <row r="61" spans="1:17" ht="20.25" customHeight="1" x14ac:dyDescent="0.2">
      <c r="A61" s="74"/>
      <c r="B61" s="74"/>
      <c r="C61" s="74"/>
      <c r="D61" s="73"/>
      <c r="E61" s="74"/>
      <c r="F61" s="74"/>
      <c r="G61" s="72"/>
      <c r="H61" s="63" t="s">
        <v>13</v>
      </c>
      <c r="I61" s="63">
        <f>I52+I53+I54+I55+I56+I57+I58+I59+I60</f>
        <v>58688.959918319997</v>
      </c>
      <c r="J61" s="64"/>
      <c r="K61" s="104"/>
      <c r="L61" s="14"/>
    </row>
    <row r="62" spans="1:17" ht="21.4" customHeight="1" x14ac:dyDescent="0.2">
      <c r="A62" s="124" t="s">
        <v>9</v>
      </c>
      <c r="B62" s="124"/>
      <c r="C62" s="124"/>
      <c r="D62" s="124"/>
      <c r="E62" s="124"/>
      <c r="F62" s="124"/>
      <c r="G62" s="124"/>
      <c r="H62" s="124"/>
      <c r="I62" s="99">
        <f>SUM(I61,I50,I47,I24,I11)</f>
        <v>338865.23716832005</v>
      </c>
      <c r="J62" s="64"/>
      <c r="K62" s="104"/>
      <c r="L62" s="14"/>
      <c r="P62" s="56"/>
      <c r="Q62" s="54"/>
    </row>
    <row r="63" spans="1:17" ht="21.75" customHeight="1" x14ac:dyDescent="0.2">
      <c r="A63" s="77"/>
      <c r="B63" s="77"/>
      <c r="C63" s="77"/>
      <c r="D63" s="77" t="s">
        <v>166</v>
      </c>
      <c r="E63" s="78"/>
      <c r="F63" s="78"/>
      <c r="G63" s="78"/>
      <c r="H63" s="78"/>
      <c r="I63" s="78"/>
      <c r="J63" s="79"/>
      <c r="K63" s="107"/>
    </row>
    <row r="64" spans="1:17" ht="16.5" customHeight="1" x14ac:dyDescent="0.3">
      <c r="A64" s="77"/>
      <c r="B64" s="77"/>
      <c r="C64" s="77"/>
      <c r="D64" s="127" t="s">
        <v>163</v>
      </c>
      <c r="E64" s="127"/>
      <c r="F64" s="127"/>
      <c r="G64" s="127"/>
      <c r="H64" s="127"/>
      <c r="I64" s="127"/>
      <c r="J64" s="127"/>
      <c r="K64" s="127"/>
    </row>
    <row r="65" spans="1:11" ht="24.75" customHeight="1" x14ac:dyDescent="0.25">
      <c r="A65" s="80"/>
      <c r="B65" s="80"/>
      <c r="C65" s="80"/>
      <c r="D65" s="102" t="s">
        <v>164</v>
      </c>
      <c r="E65" s="82"/>
      <c r="F65" s="82"/>
      <c r="G65" s="82"/>
      <c r="H65" s="82"/>
      <c r="I65" s="82"/>
      <c r="J65" s="83"/>
      <c r="K65" s="16"/>
    </row>
    <row r="66" spans="1:11" ht="24.75" customHeight="1" x14ac:dyDescent="0.25">
      <c r="A66" s="80"/>
      <c r="B66" s="80"/>
      <c r="C66" s="80"/>
      <c r="D66" s="81"/>
      <c r="E66" s="82"/>
      <c r="F66" s="82"/>
      <c r="G66" s="82"/>
      <c r="H66" s="82"/>
      <c r="I66" s="82"/>
      <c r="J66" s="83"/>
      <c r="K66" s="16"/>
    </row>
    <row r="67" spans="1:11" ht="17.25" customHeight="1" x14ac:dyDescent="0.25">
      <c r="A67" s="80"/>
      <c r="B67" s="80"/>
      <c r="C67" s="80"/>
      <c r="D67" s="81"/>
      <c r="E67" s="82"/>
      <c r="F67" s="82"/>
      <c r="G67" s="82"/>
      <c r="H67" s="82"/>
      <c r="I67" s="82"/>
      <c r="J67" s="83"/>
      <c r="K67" s="16"/>
    </row>
    <row r="68" spans="1:11" ht="15.75" x14ac:dyDescent="0.25">
      <c r="A68" s="80"/>
      <c r="B68" s="80"/>
      <c r="C68" s="80"/>
      <c r="D68" s="81"/>
      <c r="E68" s="82"/>
      <c r="F68" s="82"/>
      <c r="G68" s="82"/>
      <c r="H68" s="82"/>
      <c r="I68" s="82"/>
      <c r="J68" s="83"/>
      <c r="K68" s="16"/>
    </row>
    <row r="69" spans="1:11" ht="15.75" x14ac:dyDescent="0.2">
      <c r="A69" s="60"/>
      <c r="B69" s="60"/>
      <c r="C69" s="60"/>
      <c r="D69" s="82"/>
      <c r="E69" s="82"/>
      <c r="F69" s="82"/>
      <c r="G69" s="82"/>
      <c r="H69" s="82"/>
      <c r="I69" s="82"/>
      <c r="J69" s="83"/>
      <c r="K69" s="16"/>
    </row>
    <row r="70" spans="1:11" x14ac:dyDescent="0.2">
      <c r="A70" s="84"/>
      <c r="B70" s="84"/>
      <c r="C70" s="84"/>
      <c r="D70" s="85"/>
      <c r="E70" s="85"/>
      <c r="F70" s="86"/>
      <c r="G70" s="87"/>
      <c r="H70" s="87"/>
      <c r="I70" s="88"/>
      <c r="J70" s="61"/>
    </row>
    <row r="71" spans="1:11" ht="15.75" x14ac:dyDescent="0.25">
      <c r="A71" s="89"/>
      <c r="B71" s="89"/>
      <c r="C71" s="89"/>
      <c r="D71" s="90" t="s">
        <v>152</v>
      </c>
      <c r="E71" s="91"/>
      <c r="F71" s="92"/>
      <c r="G71" s="85"/>
      <c r="H71" s="88"/>
      <c r="I71" s="88"/>
      <c r="J71" s="61"/>
    </row>
    <row r="72" spans="1:11" ht="15.75" x14ac:dyDescent="0.25">
      <c r="A72" s="89"/>
      <c r="B72" s="89"/>
      <c r="C72" s="89"/>
      <c r="D72" s="90" t="s">
        <v>143</v>
      </c>
      <c r="E72" s="91"/>
      <c r="F72" s="88"/>
      <c r="G72" s="93" t="s">
        <v>151</v>
      </c>
      <c r="H72" s="93"/>
      <c r="I72" s="88"/>
      <c r="J72" s="61"/>
    </row>
    <row r="73" spans="1:11" ht="24" customHeight="1" x14ac:dyDescent="0.25">
      <c r="A73" s="89"/>
      <c r="B73" s="89"/>
      <c r="C73" s="89"/>
      <c r="D73" s="90"/>
      <c r="E73" s="91"/>
      <c r="F73" s="88"/>
      <c r="G73" s="85"/>
      <c r="H73" s="94"/>
      <c r="I73" s="88"/>
      <c r="J73" s="61"/>
    </row>
    <row r="74" spans="1:11" ht="18.75" customHeight="1" x14ac:dyDescent="0.2">
      <c r="A74" s="84"/>
      <c r="B74" s="84"/>
      <c r="C74" s="84"/>
      <c r="D74" s="85"/>
      <c r="E74" s="85"/>
      <c r="F74" s="86"/>
      <c r="G74" s="87"/>
      <c r="H74" s="87"/>
      <c r="I74" s="88"/>
      <c r="J74" s="61"/>
    </row>
    <row r="75" spans="1:11" ht="23.25" customHeight="1" x14ac:dyDescent="0.2">
      <c r="A75" s="84"/>
      <c r="B75" s="84"/>
      <c r="C75" s="84"/>
      <c r="D75" s="85"/>
      <c r="E75" s="85"/>
      <c r="F75" s="86"/>
      <c r="G75" s="87"/>
      <c r="H75" s="87"/>
      <c r="I75" s="88"/>
      <c r="J75" s="61"/>
    </row>
    <row r="76" spans="1:11" ht="21" customHeight="1" x14ac:dyDescent="0.2">
      <c r="A76" s="84"/>
      <c r="B76" s="84"/>
      <c r="C76" s="84"/>
      <c r="D76" s="85"/>
      <c r="E76" s="85"/>
      <c r="F76" s="86"/>
      <c r="G76" s="87"/>
      <c r="H76" s="87"/>
      <c r="I76" s="88"/>
      <c r="J76" s="61"/>
    </row>
    <row r="77" spans="1:11" ht="18.75" customHeight="1" x14ac:dyDescent="0.25">
      <c r="A77" s="89"/>
      <c r="B77" s="89"/>
      <c r="C77" s="89"/>
      <c r="D77" s="90" t="s">
        <v>150</v>
      </c>
      <c r="E77" s="91"/>
      <c r="F77" s="92"/>
      <c r="G77" s="85"/>
      <c r="H77" s="88"/>
      <c r="I77" s="88"/>
      <c r="J77" s="61"/>
    </row>
    <row r="78" spans="1:11" ht="16.5" customHeight="1" x14ac:dyDescent="0.2">
      <c r="A78" s="89"/>
      <c r="B78" s="89"/>
      <c r="C78" s="89"/>
      <c r="D78" s="95" t="s">
        <v>142</v>
      </c>
      <c r="E78" s="91"/>
      <c r="F78" s="88"/>
      <c r="G78" s="93" t="s">
        <v>149</v>
      </c>
      <c r="H78" s="93"/>
      <c r="I78" s="88"/>
      <c r="J78" s="61"/>
    </row>
    <row r="79" spans="1:11" x14ac:dyDescent="0.2">
      <c r="A79" s="57"/>
      <c r="B79" s="57"/>
      <c r="C79" s="57"/>
      <c r="D79" s="58"/>
      <c r="E79" s="57"/>
      <c r="F79" s="57"/>
      <c r="G79" s="59"/>
      <c r="H79" s="59"/>
      <c r="I79" s="59"/>
    </row>
    <row r="80" spans="1:11" x14ac:dyDescent="0.2">
      <c r="A80" s="57"/>
      <c r="B80" s="57"/>
      <c r="C80" s="57"/>
      <c r="D80" s="58"/>
      <c r="E80" s="57"/>
      <c r="F80" s="57"/>
      <c r="G80" s="59"/>
      <c r="H80" s="59"/>
      <c r="I80" s="59"/>
    </row>
  </sheetData>
  <mergeCells count="5">
    <mergeCell ref="A62:H62"/>
    <mergeCell ref="A2:I2"/>
    <mergeCell ref="A3:I3"/>
    <mergeCell ref="A6:I6"/>
    <mergeCell ref="D64:K64"/>
  </mergeCells>
  <pageMargins left="0.51181102362204722" right="0.51181102362204722" top="0.55118110236220474" bottom="0.15748031496062992" header="0.31496062992125984" footer="0.31496062992125984"/>
  <pageSetup paperSize="9" scale="59" firstPageNumber="0" fitToHeight="0" orientation="landscape"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70" zoomScaleNormal="70" workbookViewId="0">
      <selection activeCell="J18" sqref="J18"/>
    </sheetView>
  </sheetViews>
  <sheetFormatPr defaultRowHeight="12.75" x14ac:dyDescent="0.2"/>
  <cols>
    <col min="1" max="1" width="9.33203125" customWidth="1"/>
    <col min="2" max="2" width="49.33203125" customWidth="1"/>
    <col min="3" max="3" width="26.6640625" customWidth="1"/>
    <col min="4" max="8" width="25.6640625" style="17" customWidth="1"/>
    <col min="9" max="10" width="25.6640625" style="18" customWidth="1"/>
    <col min="11" max="11" width="25.6640625" style="19" customWidth="1"/>
    <col min="12" max="1025" width="8.6640625" customWidth="1"/>
  </cols>
  <sheetData>
    <row r="1" spans="1:11" ht="127.5" customHeight="1" x14ac:dyDescent="0.2"/>
    <row r="2" spans="1:11" ht="15.75" x14ac:dyDescent="0.2">
      <c r="A2" s="7" t="s">
        <v>39</v>
      </c>
      <c r="B2" s="20"/>
      <c r="C2" s="20"/>
      <c r="D2" s="21"/>
      <c r="E2" s="20"/>
      <c r="F2" s="20"/>
      <c r="G2" s="22"/>
      <c r="H2" s="22"/>
      <c r="I2" s="22"/>
    </row>
    <row r="3" spans="1:11" ht="15" customHeight="1" x14ac:dyDescent="0.2">
      <c r="A3" s="128" t="s">
        <v>40</v>
      </c>
      <c r="B3" s="128"/>
      <c r="C3" s="128"/>
      <c r="D3" s="128"/>
      <c r="E3" s="128"/>
      <c r="F3" s="128"/>
      <c r="G3" s="128"/>
      <c r="H3" s="128"/>
      <c r="I3" s="128"/>
    </row>
    <row r="4" spans="1:11" ht="30.75" customHeight="1" x14ac:dyDescent="0.2">
      <c r="A4" s="128" t="s">
        <v>41</v>
      </c>
      <c r="B4" s="128"/>
      <c r="C4" s="128"/>
      <c r="D4" s="128"/>
      <c r="E4" s="128"/>
      <c r="F4" s="128"/>
      <c r="G4" s="128"/>
      <c r="H4" s="128"/>
      <c r="I4" s="128"/>
      <c r="J4" s="128"/>
      <c r="K4" s="128"/>
    </row>
    <row r="5" spans="1:11" ht="15" customHeight="1" x14ac:dyDescent="0.2">
      <c r="A5" s="128" t="s">
        <v>42</v>
      </c>
      <c r="B5" s="128"/>
      <c r="C5" s="128"/>
      <c r="D5" s="128"/>
      <c r="E5" s="128"/>
      <c r="F5" s="128"/>
      <c r="G5" s="128"/>
      <c r="H5" s="128"/>
      <c r="I5" s="128"/>
    </row>
    <row r="6" spans="1:11" ht="17.25" customHeight="1" x14ac:dyDescent="0.2"/>
    <row r="7" spans="1:11" ht="25.5" customHeight="1" x14ac:dyDescent="0.2">
      <c r="A7" s="129" t="s">
        <v>43</v>
      </c>
      <c r="B7" s="129"/>
      <c r="C7" s="129"/>
      <c r="D7" s="129"/>
      <c r="E7" s="129"/>
      <c r="F7" s="129"/>
      <c r="G7" s="129"/>
      <c r="H7" s="129"/>
      <c r="I7" s="129"/>
      <c r="J7" s="129"/>
      <c r="K7" s="129"/>
    </row>
    <row r="8" spans="1:11" ht="17.25" customHeight="1" x14ac:dyDescent="0.2">
      <c r="A8" s="130" t="s">
        <v>3</v>
      </c>
      <c r="B8" s="131" t="s">
        <v>44</v>
      </c>
      <c r="C8" s="131" t="s">
        <v>45</v>
      </c>
      <c r="D8" s="131" t="s">
        <v>46</v>
      </c>
      <c r="E8" s="131"/>
      <c r="F8" s="131" t="s">
        <v>47</v>
      </c>
      <c r="G8" s="131"/>
      <c r="H8" s="131" t="s">
        <v>48</v>
      </c>
      <c r="I8" s="131"/>
      <c r="J8" s="132" t="s">
        <v>49</v>
      </c>
      <c r="K8" s="132"/>
    </row>
    <row r="9" spans="1:11" ht="21.75" customHeight="1" x14ac:dyDescent="0.2">
      <c r="A9" s="130"/>
      <c r="B9" s="131"/>
      <c r="C9" s="131"/>
      <c r="D9" s="25" t="s">
        <v>50</v>
      </c>
      <c r="E9" s="23" t="s">
        <v>51</v>
      </c>
      <c r="F9" s="25" t="s">
        <v>50</v>
      </c>
      <c r="G9" s="23" t="s">
        <v>51</v>
      </c>
      <c r="H9" s="25" t="s">
        <v>50</v>
      </c>
      <c r="I9" s="24" t="s">
        <v>51</v>
      </c>
      <c r="J9" s="26" t="s">
        <v>50</v>
      </c>
      <c r="K9" s="24" t="s">
        <v>51</v>
      </c>
    </row>
    <row r="10" spans="1:11" ht="17.25" customHeight="1" x14ac:dyDescent="0.2">
      <c r="A10" s="27">
        <v>1</v>
      </c>
      <c r="B10" s="28" t="s">
        <v>10</v>
      </c>
      <c r="C10" s="29">
        <f>'Table 1'!I11</f>
        <v>5655.0614999999998</v>
      </c>
      <c r="D10" s="30">
        <v>1</v>
      </c>
      <c r="E10" s="12">
        <f t="shared" ref="E10:E15" si="0">D10*$C10</f>
        <v>5655.0614999999998</v>
      </c>
      <c r="F10" s="30">
        <v>0</v>
      </c>
      <c r="G10" s="12">
        <f t="shared" ref="G10:G15" si="1">F10*$C10</f>
        <v>0</v>
      </c>
      <c r="H10" s="30">
        <v>0</v>
      </c>
      <c r="I10" s="12">
        <f t="shared" ref="I10:I15" si="2">H10*$C10</f>
        <v>0</v>
      </c>
      <c r="J10" s="30">
        <v>0</v>
      </c>
      <c r="K10" s="12">
        <f t="shared" ref="K10:K15" si="3">J10*$C10</f>
        <v>0</v>
      </c>
    </row>
    <row r="11" spans="1:11" ht="17.25" customHeight="1" x14ac:dyDescent="0.2">
      <c r="A11" s="27">
        <v>2</v>
      </c>
      <c r="B11" s="28" t="s">
        <v>52</v>
      </c>
      <c r="C11" s="29" t="e">
        <f>'Table 1'!#REF!</f>
        <v>#REF!</v>
      </c>
      <c r="D11" s="30">
        <v>1</v>
      </c>
      <c r="E11" s="12" t="e">
        <f t="shared" si="0"/>
        <v>#REF!</v>
      </c>
      <c r="F11" s="30">
        <v>0</v>
      </c>
      <c r="G11" s="12" t="e">
        <f t="shared" si="1"/>
        <v>#REF!</v>
      </c>
      <c r="H11" s="30">
        <v>0</v>
      </c>
      <c r="I11" s="12" t="e">
        <f t="shared" si="2"/>
        <v>#REF!</v>
      </c>
      <c r="J11" s="30">
        <v>0</v>
      </c>
      <c r="K11" s="12" t="e">
        <f t="shared" si="3"/>
        <v>#REF!</v>
      </c>
    </row>
    <row r="12" spans="1:11" ht="19.5" customHeight="1" x14ac:dyDescent="0.2">
      <c r="A12" s="27">
        <v>3</v>
      </c>
      <c r="B12" s="28" t="s">
        <v>53</v>
      </c>
      <c r="C12" s="29">
        <f>'Table 1'!I24</f>
        <v>130801.38499999999</v>
      </c>
      <c r="D12" s="30">
        <v>0.4</v>
      </c>
      <c r="E12" s="12">
        <f t="shared" si="0"/>
        <v>52320.554000000004</v>
      </c>
      <c r="F12" s="30">
        <v>0.4</v>
      </c>
      <c r="G12" s="12">
        <f t="shared" si="1"/>
        <v>52320.554000000004</v>
      </c>
      <c r="H12" s="30">
        <v>0.2</v>
      </c>
      <c r="I12" s="12">
        <f t="shared" si="2"/>
        <v>26160.277000000002</v>
      </c>
      <c r="J12" s="30">
        <v>0</v>
      </c>
      <c r="K12" s="12">
        <f t="shared" si="3"/>
        <v>0</v>
      </c>
    </row>
    <row r="13" spans="1:11" ht="19.5" customHeight="1" x14ac:dyDescent="0.2">
      <c r="A13" s="27">
        <v>4</v>
      </c>
      <c r="B13" s="28" t="s">
        <v>54</v>
      </c>
      <c r="C13" s="29" t="e">
        <f>'Table 1'!#REF!</f>
        <v>#REF!</v>
      </c>
      <c r="D13" s="30">
        <v>0</v>
      </c>
      <c r="E13" s="12" t="e">
        <f t="shared" si="0"/>
        <v>#REF!</v>
      </c>
      <c r="F13" s="30">
        <v>0.3</v>
      </c>
      <c r="G13" s="12" t="e">
        <f t="shared" si="1"/>
        <v>#REF!</v>
      </c>
      <c r="H13" s="30">
        <v>0.3</v>
      </c>
      <c r="I13" s="12" t="e">
        <f t="shared" si="2"/>
        <v>#REF!</v>
      </c>
      <c r="J13" s="30">
        <v>0.4</v>
      </c>
      <c r="K13" s="12" t="e">
        <f t="shared" si="3"/>
        <v>#REF!</v>
      </c>
    </row>
    <row r="14" spans="1:11" ht="38.450000000000003" customHeight="1" x14ac:dyDescent="0.2">
      <c r="A14" s="31">
        <v>5</v>
      </c>
      <c r="B14" s="28" t="s">
        <v>26</v>
      </c>
      <c r="C14" s="32">
        <f>'Table 1'!I47</f>
        <v>105096.33075000001</v>
      </c>
      <c r="D14" s="30">
        <v>0</v>
      </c>
      <c r="E14" s="12">
        <f t="shared" si="0"/>
        <v>0</v>
      </c>
      <c r="F14" s="30">
        <v>0</v>
      </c>
      <c r="G14" s="12">
        <f t="shared" si="1"/>
        <v>0</v>
      </c>
      <c r="H14" s="30">
        <v>0.1</v>
      </c>
      <c r="I14" s="12">
        <f t="shared" si="2"/>
        <v>10509.633075000002</v>
      </c>
      <c r="J14" s="30">
        <v>0.9</v>
      </c>
      <c r="K14" s="12">
        <f t="shared" si="3"/>
        <v>94586.697675000003</v>
      </c>
    </row>
    <row r="15" spans="1:11" ht="21" customHeight="1" x14ac:dyDescent="0.2">
      <c r="A15" s="27">
        <v>6</v>
      </c>
      <c r="B15" s="28" t="s">
        <v>37</v>
      </c>
      <c r="C15" s="29">
        <f>'Table 1'!I50</f>
        <v>38623.5</v>
      </c>
      <c r="D15" s="33"/>
      <c r="E15" s="12">
        <f t="shared" si="0"/>
        <v>0</v>
      </c>
      <c r="F15" s="33"/>
      <c r="G15" s="12">
        <f t="shared" si="1"/>
        <v>0</v>
      </c>
      <c r="H15" s="33"/>
      <c r="I15" s="12">
        <f t="shared" si="2"/>
        <v>0</v>
      </c>
      <c r="J15" s="30">
        <v>1</v>
      </c>
      <c r="K15" s="12">
        <f t="shared" si="3"/>
        <v>38623.5</v>
      </c>
    </row>
    <row r="16" spans="1:11" ht="23.25" customHeight="1" x14ac:dyDescent="0.2">
      <c r="A16" s="134" t="s">
        <v>9</v>
      </c>
      <c r="B16" s="134"/>
      <c r="C16" s="34" t="e">
        <f>SUM(C10:C15)</f>
        <v>#REF!</v>
      </c>
      <c r="D16" s="35" t="e">
        <f>E16/$C$16</f>
        <v>#REF!</v>
      </c>
      <c r="E16" s="36" t="e">
        <f>SUM(E10:E15)</f>
        <v>#REF!</v>
      </c>
      <c r="F16" s="35" t="e">
        <f>G16/$C$16</f>
        <v>#REF!</v>
      </c>
      <c r="G16" s="36" t="e">
        <f>SUM(G10:G15)</f>
        <v>#REF!</v>
      </c>
      <c r="H16" s="35" t="e">
        <f>I16/$C$16</f>
        <v>#REF!</v>
      </c>
      <c r="I16" s="36" t="e">
        <f>SUM(I10:I15)</f>
        <v>#REF!</v>
      </c>
      <c r="J16" s="35" t="e">
        <f>K16/$C$16</f>
        <v>#REF!</v>
      </c>
      <c r="K16" s="36" t="e">
        <f>SUM(K10:K15)</f>
        <v>#REF!</v>
      </c>
    </row>
    <row r="17" spans="1:11" ht="20.25" customHeight="1" x14ac:dyDescent="0.2">
      <c r="A17" s="134" t="s">
        <v>55</v>
      </c>
      <c r="B17" s="134"/>
      <c r="C17" s="37"/>
      <c r="D17" s="38" t="e">
        <f>D16</f>
        <v>#REF!</v>
      </c>
      <c r="E17" s="36" t="e">
        <f>E16</f>
        <v>#REF!</v>
      </c>
      <c r="F17" s="38" t="e">
        <f>F16+D17</f>
        <v>#REF!</v>
      </c>
      <c r="G17" s="36" t="e">
        <f>G16+E17</f>
        <v>#REF!</v>
      </c>
      <c r="H17" s="38" t="e">
        <f>F17+H16</f>
        <v>#REF!</v>
      </c>
      <c r="I17" s="36" t="e">
        <f>I16+G17</f>
        <v>#REF!</v>
      </c>
      <c r="J17" s="39" t="e">
        <f>H17+J16</f>
        <v>#REF!</v>
      </c>
      <c r="K17" s="40" t="e">
        <f>K16+I17</f>
        <v>#REF!</v>
      </c>
    </row>
    <row r="18" spans="1:11" ht="20.100000000000001" customHeight="1" x14ac:dyDescent="0.2">
      <c r="A18" s="41"/>
      <c r="B18" s="41"/>
      <c r="C18" s="41"/>
      <c r="D18" s="42"/>
      <c r="E18" s="42"/>
      <c r="F18" s="42"/>
      <c r="G18" s="42"/>
      <c r="H18" s="42"/>
      <c r="I18" s="42"/>
      <c r="J18" s="42"/>
      <c r="K18" s="42"/>
    </row>
    <row r="19" spans="1:11" ht="18" x14ac:dyDescent="0.2">
      <c r="A19" s="41"/>
      <c r="B19" s="41"/>
      <c r="C19" s="41"/>
      <c r="D19" s="42"/>
      <c r="E19" s="42"/>
      <c r="F19" s="42"/>
      <c r="G19" s="42"/>
      <c r="H19" s="42"/>
      <c r="I19" s="42"/>
      <c r="J19" s="42"/>
      <c r="K19" s="42"/>
    </row>
    <row r="20" spans="1:11" ht="15" x14ac:dyDescent="0.2">
      <c r="A20" s="133" t="s">
        <v>56</v>
      </c>
      <c r="B20" s="133"/>
      <c r="C20" s="133"/>
      <c r="D20" s="133"/>
      <c r="E20" s="133"/>
      <c r="F20" s="133"/>
      <c r="G20" s="133"/>
      <c r="H20" s="133"/>
      <c r="I20" s="133"/>
      <c r="J20" s="133"/>
      <c r="K20" s="133"/>
    </row>
    <row r="21" spans="1:11" ht="20.100000000000001" customHeight="1" x14ac:dyDescent="0.2">
      <c r="A21" s="41"/>
      <c r="B21" s="41"/>
      <c r="C21" s="41"/>
      <c r="D21" s="42"/>
      <c r="E21" s="42"/>
      <c r="F21" s="42"/>
      <c r="G21" s="43"/>
      <c r="H21" s="42"/>
      <c r="I21" s="42"/>
    </row>
    <row r="22" spans="1:11" ht="20.100000000000001" customHeight="1" x14ac:dyDescent="0.2"/>
    <row r="23" spans="1:11" ht="15.75" x14ac:dyDescent="0.2">
      <c r="A23" s="44"/>
      <c r="B23" s="15"/>
      <c r="C23" s="15"/>
      <c r="D23" s="16"/>
      <c r="E23" s="16"/>
      <c r="F23" s="16"/>
      <c r="G23" s="16"/>
      <c r="H23" s="16"/>
      <c r="I23" s="16"/>
    </row>
    <row r="24" spans="1:11" ht="20.100000000000001" customHeight="1" x14ac:dyDescent="0.2">
      <c r="A24" s="45"/>
      <c r="B24" s="15"/>
      <c r="C24" s="15"/>
      <c r="D24" s="16"/>
      <c r="E24" s="16"/>
      <c r="F24" s="16"/>
      <c r="G24" s="16"/>
      <c r="H24" s="16"/>
      <c r="I24" s="16"/>
    </row>
    <row r="25" spans="1:11" ht="20.100000000000001" customHeight="1" x14ac:dyDescent="0.2">
      <c r="A25" s="133" t="s">
        <v>57</v>
      </c>
      <c r="B25" s="133"/>
      <c r="C25" s="133"/>
      <c r="D25" s="133"/>
      <c r="E25" s="133"/>
      <c r="F25" s="133"/>
      <c r="G25" s="133"/>
      <c r="H25" s="133"/>
      <c r="I25" s="133"/>
      <c r="J25" s="133"/>
      <c r="K25" s="133"/>
    </row>
    <row r="26" spans="1:11" ht="15" customHeight="1" x14ac:dyDescent="0.2">
      <c r="A26" s="133" t="s">
        <v>58</v>
      </c>
      <c r="B26" s="133"/>
      <c r="C26" s="133"/>
      <c r="D26" s="133"/>
      <c r="E26" s="133"/>
      <c r="F26" s="133"/>
      <c r="G26" s="133"/>
      <c r="H26" s="133"/>
      <c r="I26" s="133"/>
      <c r="J26" s="133"/>
      <c r="K26" s="133"/>
    </row>
    <row r="27" spans="1:11" ht="15" customHeight="1" x14ac:dyDescent="0.2">
      <c r="A27" s="133" t="s">
        <v>59</v>
      </c>
      <c r="B27" s="133"/>
      <c r="C27" s="133"/>
      <c r="D27" s="133"/>
      <c r="E27" s="133"/>
      <c r="F27" s="133"/>
      <c r="G27" s="133"/>
      <c r="H27" s="133"/>
      <c r="I27" s="133"/>
      <c r="J27" s="133"/>
      <c r="K27" s="133"/>
    </row>
    <row r="28" spans="1:11" ht="15" customHeight="1" x14ac:dyDescent="0.2">
      <c r="A28" s="15"/>
      <c r="B28" s="15"/>
      <c r="C28" s="15"/>
      <c r="D28" s="16"/>
      <c r="E28" s="16"/>
      <c r="F28" s="16"/>
      <c r="G28" s="16"/>
      <c r="H28" s="16"/>
      <c r="I28" s="16"/>
      <c r="J28" s="16"/>
      <c r="K28" s="16"/>
    </row>
    <row r="29" spans="1:11" ht="12.75" customHeight="1" x14ac:dyDescent="0.2">
      <c r="A29" s="41"/>
      <c r="B29" s="41"/>
      <c r="C29" s="41"/>
      <c r="D29" s="42"/>
      <c r="E29" s="42"/>
      <c r="F29" s="42"/>
      <c r="G29" s="42"/>
      <c r="H29" s="42"/>
      <c r="I29" s="42"/>
      <c r="J29" s="42"/>
      <c r="K29" s="42"/>
    </row>
    <row r="30" spans="1:11" ht="12.75" customHeight="1" x14ac:dyDescent="0.2">
      <c r="A30" s="41"/>
      <c r="B30" s="41"/>
      <c r="C30" s="41"/>
      <c r="D30" s="42"/>
      <c r="E30" s="42"/>
      <c r="F30" s="42"/>
      <c r="G30" s="42"/>
      <c r="H30" s="42"/>
      <c r="I30" s="42"/>
      <c r="J30" s="42"/>
      <c r="K30" s="42"/>
    </row>
    <row r="31" spans="1:11" ht="15" customHeight="1" x14ac:dyDescent="0.2">
      <c r="A31" s="41"/>
      <c r="B31" s="41"/>
      <c r="C31" s="41"/>
      <c r="D31" s="42"/>
      <c r="E31" s="42"/>
      <c r="F31" s="42"/>
      <c r="G31" s="42"/>
      <c r="H31" s="42"/>
      <c r="I31" s="42"/>
      <c r="J31" s="42"/>
      <c r="K31" s="42"/>
    </row>
    <row r="32" spans="1:11" ht="15" customHeight="1" x14ac:dyDescent="0.2">
      <c r="A32" s="41"/>
      <c r="B32" s="41"/>
      <c r="C32" s="41"/>
      <c r="D32" s="42"/>
      <c r="E32" s="42"/>
      <c r="F32" s="42"/>
      <c r="G32" s="42"/>
      <c r="H32" s="42"/>
      <c r="I32" s="42"/>
      <c r="J32" s="42"/>
      <c r="K32" s="42"/>
    </row>
    <row r="33" spans="1:11" ht="15" customHeight="1" x14ac:dyDescent="0.2">
      <c r="A33" s="41"/>
      <c r="B33" s="41"/>
      <c r="C33" s="41"/>
      <c r="D33" s="42"/>
      <c r="E33" s="42"/>
      <c r="F33" s="42"/>
      <c r="G33" s="42"/>
      <c r="H33" s="42"/>
      <c r="I33" s="42"/>
      <c r="J33" s="42"/>
      <c r="K33" s="42"/>
    </row>
    <row r="34" spans="1:11" ht="15" customHeight="1" x14ac:dyDescent="0.2">
      <c r="A34" s="41"/>
      <c r="B34" s="41"/>
      <c r="C34" s="41"/>
      <c r="D34" s="42"/>
      <c r="E34" s="42"/>
      <c r="F34" s="42"/>
      <c r="G34" s="42"/>
      <c r="H34" s="42"/>
      <c r="I34" s="42"/>
      <c r="J34" s="42"/>
      <c r="K34" s="42"/>
    </row>
    <row r="35" spans="1:11" ht="15" customHeight="1" x14ac:dyDescent="0.2">
      <c r="A35" s="41"/>
      <c r="B35" s="41"/>
      <c r="C35" s="41"/>
      <c r="D35" s="42"/>
      <c r="E35" s="42"/>
      <c r="F35" s="42"/>
      <c r="G35" s="42"/>
      <c r="H35" s="42"/>
      <c r="I35" s="42"/>
      <c r="J35" s="42"/>
      <c r="K35" s="42"/>
    </row>
    <row r="36" spans="1:11" ht="15" customHeight="1" x14ac:dyDescent="0.2">
      <c r="A36" s="41"/>
      <c r="B36" s="41"/>
      <c r="C36" s="41"/>
      <c r="D36" s="42"/>
      <c r="E36" s="42"/>
      <c r="F36" s="42"/>
      <c r="G36" s="42"/>
      <c r="H36" s="42"/>
      <c r="I36" s="42"/>
      <c r="J36" s="42"/>
      <c r="K36" s="42"/>
    </row>
    <row r="37" spans="1:11" ht="15" customHeight="1" x14ac:dyDescent="0.2">
      <c r="A37" s="41"/>
      <c r="B37" s="41"/>
      <c r="C37" s="41"/>
      <c r="D37" s="42"/>
      <c r="E37" s="42"/>
      <c r="F37" s="42"/>
      <c r="G37" s="42"/>
      <c r="H37" s="42"/>
      <c r="I37" s="42"/>
      <c r="J37" s="42"/>
      <c r="K37" s="42"/>
    </row>
    <row r="38" spans="1:11" ht="15" customHeight="1" x14ac:dyDescent="0.2">
      <c r="A38" s="41"/>
      <c r="B38" s="41"/>
      <c r="C38" s="41"/>
      <c r="D38" s="42"/>
      <c r="E38" s="42"/>
      <c r="F38" s="42"/>
      <c r="G38" s="42"/>
      <c r="H38" s="42"/>
      <c r="I38" s="42"/>
      <c r="J38" s="42"/>
      <c r="K38" s="42"/>
    </row>
    <row r="39" spans="1:11" ht="15" customHeight="1" x14ac:dyDescent="0.2">
      <c r="A39" s="41"/>
      <c r="B39" s="41"/>
      <c r="C39" s="41"/>
      <c r="D39" s="42"/>
      <c r="E39" s="42"/>
      <c r="F39" s="42"/>
      <c r="G39" s="42"/>
      <c r="H39" s="42"/>
      <c r="I39" s="42"/>
      <c r="J39" s="42"/>
      <c r="K39" s="42"/>
    </row>
    <row r="40" spans="1:11" ht="15" customHeight="1" x14ac:dyDescent="0.2">
      <c r="A40" s="41"/>
      <c r="B40" s="41"/>
      <c r="C40" s="41"/>
      <c r="D40" s="42"/>
      <c r="E40" s="42"/>
      <c r="F40" s="42"/>
      <c r="G40" s="42"/>
      <c r="H40" s="42"/>
      <c r="I40" s="42"/>
      <c r="J40" s="42"/>
      <c r="K40" s="42"/>
    </row>
    <row r="41" spans="1:11" ht="15" customHeight="1" x14ac:dyDescent="0.2">
      <c r="A41" s="41"/>
      <c r="B41" s="41"/>
      <c r="C41" s="41"/>
      <c r="D41" s="42"/>
      <c r="E41" s="42"/>
      <c r="F41" s="42"/>
      <c r="G41" s="42"/>
      <c r="H41" s="42"/>
      <c r="I41" s="42"/>
      <c r="J41" s="42"/>
      <c r="K41" s="42"/>
    </row>
    <row r="42" spans="1:11" ht="15" customHeight="1" x14ac:dyDescent="0.2">
      <c r="A42" s="41"/>
      <c r="B42" s="41"/>
      <c r="C42" s="41"/>
      <c r="D42" s="42"/>
      <c r="E42" s="42"/>
      <c r="F42" s="42"/>
      <c r="G42" s="42"/>
      <c r="H42" s="42"/>
      <c r="I42" s="42"/>
      <c r="J42" s="42"/>
      <c r="K42" s="42"/>
    </row>
    <row r="43" spans="1:11" ht="15" customHeight="1" x14ac:dyDescent="0.2">
      <c r="A43" s="41"/>
      <c r="B43" s="41"/>
      <c r="C43" s="41"/>
      <c r="D43" s="42"/>
      <c r="E43" s="42"/>
      <c r="F43" s="42"/>
      <c r="G43" s="42"/>
      <c r="H43" s="42"/>
      <c r="I43" s="42"/>
      <c r="J43" s="42"/>
      <c r="K43" s="42"/>
    </row>
    <row r="44" spans="1:11" ht="15" customHeight="1" x14ac:dyDescent="0.2">
      <c r="A44" s="41"/>
      <c r="B44" s="41"/>
      <c r="C44" s="41"/>
      <c r="D44" s="42"/>
      <c r="E44" s="42"/>
      <c r="F44" s="42"/>
      <c r="G44" s="42"/>
      <c r="H44" s="42"/>
      <c r="I44" s="42"/>
      <c r="J44" s="42"/>
      <c r="K44" s="42"/>
    </row>
    <row r="45" spans="1:11" ht="12.75" customHeight="1" x14ac:dyDescent="0.2">
      <c r="A45" s="41"/>
      <c r="B45" s="41"/>
      <c r="C45" s="41"/>
      <c r="D45" s="42"/>
      <c r="E45" s="42"/>
      <c r="F45" s="42"/>
      <c r="G45" s="42"/>
      <c r="H45" s="42"/>
      <c r="I45" s="42"/>
      <c r="J45" s="42"/>
      <c r="K45" s="42"/>
    </row>
    <row r="46" spans="1:11" ht="12.75" customHeight="1" x14ac:dyDescent="0.2">
      <c r="A46" s="41"/>
      <c r="B46" s="41"/>
      <c r="C46" s="41"/>
      <c r="D46" s="42"/>
      <c r="E46" s="42"/>
      <c r="F46" s="42"/>
      <c r="G46" s="42"/>
      <c r="H46" s="42"/>
      <c r="I46" s="42"/>
      <c r="J46" s="42"/>
      <c r="K46" s="42"/>
    </row>
    <row r="47" spans="1:11" ht="15" customHeight="1" x14ac:dyDescent="0.2">
      <c r="A47" s="41"/>
      <c r="B47" s="41"/>
      <c r="C47" s="41"/>
      <c r="D47" s="42"/>
      <c r="E47" s="42"/>
      <c r="F47" s="42"/>
      <c r="G47" s="42"/>
      <c r="H47" s="42"/>
      <c r="I47" s="42"/>
      <c r="J47" s="42"/>
      <c r="K47" s="42"/>
    </row>
    <row r="48" spans="1:11" ht="12.75" customHeight="1" x14ac:dyDescent="0.2">
      <c r="A48" s="41"/>
      <c r="B48" s="41"/>
      <c r="C48" s="41"/>
      <c r="D48" s="42"/>
      <c r="E48" s="42"/>
      <c r="F48" s="42"/>
      <c r="G48" s="42"/>
      <c r="H48" s="42"/>
      <c r="I48" s="42"/>
      <c r="J48" s="42"/>
      <c r="K48" s="42"/>
    </row>
    <row r="49" spans="1:11" ht="12.75" customHeight="1" x14ac:dyDescent="0.2">
      <c r="A49" s="41"/>
      <c r="B49" s="41"/>
      <c r="C49" s="41"/>
      <c r="D49" s="42"/>
      <c r="E49" s="42"/>
      <c r="F49" s="42"/>
      <c r="G49" s="42"/>
      <c r="H49" s="42"/>
      <c r="I49" s="42"/>
      <c r="J49" s="42"/>
      <c r="K49" s="42"/>
    </row>
    <row r="50" spans="1:11" ht="12.75" customHeight="1" x14ac:dyDescent="0.2">
      <c r="A50" s="41"/>
      <c r="B50" s="41"/>
      <c r="C50" s="41"/>
      <c r="D50" s="42"/>
      <c r="E50" s="42"/>
      <c r="F50" s="42"/>
      <c r="G50" s="42"/>
      <c r="H50" s="42"/>
      <c r="I50" s="42"/>
      <c r="J50" s="42"/>
      <c r="K50" s="42"/>
    </row>
    <row r="51" spans="1:11" ht="12.75" customHeight="1" x14ac:dyDescent="0.2">
      <c r="A51" s="41"/>
      <c r="B51" s="41"/>
      <c r="C51" s="41"/>
      <c r="D51" s="42"/>
      <c r="E51" s="42"/>
      <c r="F51" s="42"/>
      <c r="G51" s="42"/>
      <c r="H51" s="42"/>
      <c r="I51" s="42"/>
      <c r="J51" s="42"/>
      <c r="K51" s="42"/>
    </row>
    <row r="52" spans="1:11" ht="12.75" customHeight="1" x14ac:dyDescent="0.2">
      <c r="A52" s="41"/>
      <c r="B52" s="41"/>
      <c r="C52" s="41"/>
      <c r="D52" s="42"/>
      <c r="E52" s="42"/>
      <c r="F52" s="42"/>
      <c r="G52" s="42"/>
      <c r="H52" s="42"/>
      <c r="I52" s="42"/>
      <c r="J52" s="42"/>
      <c r="K52" s="42"/>
    </row>
  </sheetData>
  <mergeCells count="17">
    <mergeCell ref="A27:K27"/>
    <mergeCell ref="A16:B16"/>
    <mergeCell ref="A17:B17"/>
    <mergeCell ref="A20:K20"/>
    <mergeCell ref="A25:K25"/>
    <mergeCell ref="A26:K26"/>
    <mergeCell ref="A3:I3"/>
    <mergeCell ref="A4:K4"/>
    <mergeCell ref="A5:I5"/>
    <mergeCell ref="A7:K7"/>
    <mergeCell ref="A8:A9"/>
    <mergeCell ref="B8:B9"/>
    <mergeCell ref="C8:C9"/>
    <mergeCell ref="D8:E8"/>
    <mergeCell ref="F8:G8"/>
    <mergeCell ref="H8:I8"/>
    <mergeCell ref="J8:K8"/>
  </mergeCells>
  <pageMargins left="0.7" right="0.7" top="0.75" bottom="0.75" header="0.51180555555555496" footer="0.51180555555555496"/>
  <pageSetup paperSize="9" firstPageNumber="0" fitToHeight="0"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showGridLines="0" zoomScaleNormal="100" workbookViewId="0">
      <selection activeCell="D16" sqref="D16"/>
    </sheetView>
  </sheetViews>
  <sheetFormatPr defaultRowHeight="12.75" x14ac:dyDescent="0.2"/>
  <cols>
    <col min="1" max="1025" width="8.6640625" customWidth="1"/>
  </cols>
  <sheetData/>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Table 1</vt:lpstr>
      <vt:lpstr>Table 2</vt:lpstr>
      <vt:lpstr>Planilha1</vt:lpstr>
      <vt:lpstr>'Table 1'!Area_de_impressao</vt:lpstr>
      <vt:lpstr>'Table 2'!Area_de_impressao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Paulo Márcio</dc:creator>
  <dc:description/>
  <cp:lastModifiedBy>PMB</cp:lastModifiedBy>
  <cp:revision>6</cp:revision>
  <cp:lastPrinted>2022-12-06T19:10:25Z</cp:lastPrinted>
  <dcterms:created xsi:type="dcterms:W3CDTF">2019-11-07T20:33:45Z</dcterms:created>
  <dcterms:modified xsi:type="dcterms:W3CDTF">2022-12-06T19:12:02Z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