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Win10\Desktop\Arquivo - Luis Fernando\DOCUMENTOS\CHEFE_DE_SEÇÃO_\2017.10.11_Reforma - Rua Mauricio Stabile, 800\"/>
    </mc:Choice>
  </mc:AlternateContent>
  <bookViews>
    <workbookView xWindow="0" yWindow="0" windowWidth="19410" windowHeight="7500"/>
  </bookViews>
  <sheets>
    <sheet name="Planilha1" sheetId="1" r:id="rId1"/>
  </sheets>
  <definedNames>
    <definedName name="_xlnm.Print_Area" localSheetId="0">Planilha1!$C$1:$K$93</definedName>
    <definedName name="_xlnm.Print_Titles" localSheetId="0">Planilha1!$1:$12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4" i="1" l="1"/>
  <c r="K14" i="1" s="1"/>
  <c r="J15" i="1"/>
  <c r="K15" i="1"/>
  <c r="J16" i="1"/>
  <c r="K16" i="1" s="1"/>
  <c r="J17" i="1"/>
  <c r="K17" i="1"/>
  <c r="J18" i="1"/>
  <c r="K18" i="1" s="1"/>
  <c r="J19" i="1"/>
  <c r="K19" i="1"/>
  <c r="J20" i="1"/>
  <c r="K20" i="1" s="1"/>
  <c r="J21" i="1"/>
  <c r="J23" i="1"/>
  <c r="K23" i="1" s="1"/>
  <c r="K24" i="1" s="1"/>
  <c r="J24" i="1"/>
  <c r="J26" i="1"/>
  <c r="K26" i="1" s="1"/>
  <c r="K27" i="1" s="1"/>
  <c r="J27" i="1"/>
  <c r="J29" i="1"/>
  <c r="K29" i="1" s="1"/>
  <c r="K37" i="1" s="1"/>
  <c r="J30" i="1"/>
  <c r="K30" i="1"/>
  <c r="J31" i="1"/>
  <c r="K31" i="1" s="1"/>
  <c r="J32" i="1"/>
  <c r="K32" i="1"/>
  <c r="J33" i="1"/>
  <c r="K33" i="1" s="1"/>
  <c r="J34" i="1"/>
  <c r="K34" i="1"/>
  <c r="J35" i="1"/>
  <c r="K35" i="1" s="1"/>
  <c r="J36" i="1"/>
  <c r="K36" i="1"/>
  <c r="J37" i="1"/>
  <c r="J42" i="1"/>
  <c r="K42" i="1"/>
  <c r="J43" i="1"/>
  <c r="K43" i="1" s="1"/>
  <c r="J44" i="1"/>
  <c r="J47" i="1"/>
  <c r="K47" i="1" s="1"/>
  <c r="J48" i="1"/>
  <c r="K48" i="1"/>
  <c r="J49" i="1"/>
  <c r="K49" i="1" s="1"/>
  <c r="J50" i="1"/>
  <c r="K50" i="1"/>
  <c r="J51" i="1"/>
  <c r="K51" i="1" s="1"/>
  <c r="J52" i="1"/>
  <c r="J53" i="1" s="1"/>
  <c r="K52" i="1"/>
  <c r="J55" i="1"/>
  <c r="K55" i="1"/>
  <c r="J56" i="1"/>
  <c r="K56" i="1" s="1"/>
  <c r="K59" i="1" s="1"/>
  <c r="J57" i="1"/>
  <c r="K57" i="1"/>
  <c r="J58" i="1"/>
  <c r="K58" i="1" s="1"/>
  <c r="J59" i="1"/>
  <c r="J61" i="1"/>
  <c r="K61" i="1" s="1"/>
  <c r="J62" i="1"/>
  <c r="K62" i="1"/>
  <c r="J63" i="1"/>
  <c r="K63" i="1" s="1"/>
  <c r="J64" i="1"/>
  <c r="K64" i="1"/>
  <c r="J65" i="1"/>
  <c r="K65" i="1" s="1"/>
  <c r="J66" i="1"/>
  <c r="K66" i="1"/>
  <c r="J67" i="1"/>
  <c r="K67" i="1" s="1"/>
  <c r="J70" i="1"/>
  <c r="K70" i="1" s="1"/>
  <c r="K73" i="1" s="1"/>
  <c r="J71" i="1"/>
  <c r="K71" i="1"/>
  <c r="J72" i="1"/>
  <c r="K72" i="1" s="1"/>
  <c r="J75" i="1"/>
  <c r="K75" i="1" s="1"/>
  <c r="G76" i="1"/>
  <c r="J76" i="1"/>
  <c r="K76" i="1" s="1"/>
  <c r="K77" i="1" l="1"/>
  <c r="K44" i="1"/>
  <c r="K68" i="1"/>
  <c r="K53" i="1"/>
  <c r="K21" i="1"/>
  <c r="J73" i="1"/>
  <c r="J68" i="1"/>
  <c r="J77" i="1"/>
  <c r="J79" i="1" s="1"/>
  <c r="J80" i="1" l="1"/>
</calcChain>
</file>

<file path=xl/sharedStrings.xml><?xml version="1.0" encoding="utf-8"?>
<sst xmlns="http://schemas.openxmlformats.org/spreadsheetml/2006/main" count="252" uniqueCount="175">
  <si>
    <t>PLANILHA ORÇAMENTÁRIA</t>
  </si>
  <si>
    <t>Obra : Reparo de residência danificada por rompimento de rede de água</t>
  </si>
  <si>
    <t>Endereço : Rua Mauricio Stabile, 800 - Bairro Quemil</t>
  </si>
  <si>
    <t>Proprietária : Francisca Pantolfi</t>
  </si>
  <si>
    <t>Cidade : Birigui</t>
  </si>
  <si>
    <t>Tabela</t>
  </si>
  <si>
    <t>Descrição do Serviço</t>
  </si>
  <si>
    <t>Quantidade</t>
  </si>
  <si>
    <t>Unid.</t>
  </si>
  <si>
    <t>Valor Unit.</t>
  </si>
  <si>
    <t>Valor Total c/ Bdi</t>
  </si>
  <si>
    <t>Valor Total s/ Bdi</t>
  </si>
  <si>
    <t>1.0</t>
  </si>
  <si>
    <t>1.1</t>
  </si>
  <si>
    <t>1.2</t>
  </si>
  <si>
    <t>2.0</t>
  </si>
  <si>
    <t>2.1</t>
  </si>
  <si>
    <t>3.0</t>
  </si>
  <si>
    <t>3.1</t>
  </si>
  <si>
    <t>4.0</t>
  </si>
  <si>
    <t>4.1</t>
  </si>
  <si>
    <t>4.2</t>
  </si>
  <si>
    <t>4.3</t>
  </si>
  <si>
    <t>4.4</t>
  </si>
  <si>
    <t>4.5</t>
  </si>
  <si>
    <t>4.6</t>
  </si>
  <si>
    <t>4.7</t>
  </si>
  <si>
    <t>5.0</t>
  </si>
  <si>
    <t>5.1</t>
  </si>
  <si>
    <t>5.2</t>
  </si>
  <si>
    <t>6.0</t>
  </si>
  <si>
    <t>6.1</t>
  </si>
  <si>
    <t>6.2</t>
  </si>
  <si>
    <t>6.3</t>
  </si>
  <si>
    <t>6.4</t>
  </si>
  <si>
    <t>6.5</t>
  </si>
  <si>
    <t>6.6</t>
  </si>
  <si>
    <t>7.0</t>
  </si>
  <si>
    <t>7.1</t>
  </si>
  <si>
    <t>7.2</t>
  </si>
  <si>
    <t>7.3</t>
  </si>
  <si>
    <t>8.0</t>
  </si>
  <si>
    <t>8.1</t>
  </si>
  <si>
    <t>9.0</t>
  </si>
  <si>
    <t>9.1</t>
  </si>
  <si>
    <t>9.2</t>
  </si>
  <si>
    <t>9.3</t>
  </si>
  <si>
    <t>10.0</t>
  </si>
  <si>
    <t>10.1</t>
  </si>
  <si>
    <t>10.2</t>
  </si>
  <si>
    <t>DEMOLIÇÕES E RETIRADAS</t>
  </si>
  <si>
    <t>ALVENARIA</t>
  </si>
  <si>
    <t>PINTURA</t>
  </si>
  <si>
    <t>ESQUADRIAS</t>
  </si>
  <si>
    <t>COBERTURA</t>
  </si>
  <si>
    <t>PISCINA</t>
  </si>
  <si>
    <t>SERVIÇOS COMPLEMENTARES</t>
  </si>
  <si>
    <t>FUNDAÇÃO</t>
  </si>
  <si>
    <t>Chapisco fino em argamassa mista de cimento e areia, no traço 1:3</t>
  </si>
  <si>
    <t>Contra piso em lastro de concreto magro</t>
  </si>
  <si>
    <t>Reparo de Trincas Rasas</t>
  </si>
  <si>
    <t>Reforço de fundação em estacas de reação mega:</t>
  </si>
  <si>
    <t>Código</t>
  </si>
  <si>
    <t>Ítem</t>
  </si>
  <si>
    <t>SINAPI</t>
  </si>
  <si>
    <t>05.07.050</t>
  </si>
  <si>
    <t>m²</t>
  </si>
  <si>
    <t>kg</t>
  </si>
  <si>
    <t>h</t>
  </si>
  <si>
    <t>Retirada do portão metálico basculante</t>
  </si>
  <si>
    <t>Retirada do portão metálico de abrir</t>
  </si>
  <si>
    <t xml:space="preserve">Solda Preparada </t>
  </si>
  <si>
    <t>Soldador com encargos complementares</t>
  </si>
  <si>
    <t>Serralheiro com encargos complementares</t>
  </si>
  <si>
    <t xml:space="preserve">Recolocação de esquadria metálica </t>
  </si>
  <si>
    <t>Lastro de areia grossa</t>
  </si>
  <si>
    <t>Escavação Manual</t>
  </si>
  <si>
    <t>Lastro de Areia Lateral</t>
  </si>
  <si>
    <t>Remoção de Entulho com caçamba metálica</t>
  </si>
  <si>
    <t>Limpeza Final de Obra</t>
  </si>
  <si>
    <t>m³</t>
  </si>
  <si>
    <t>33.01.280</t>
  </si>
  <si>
    <t>m</t>
  </si>
  <si>
    <t>Emboço Liso Desempenado</t>
  </si>
  <si>
    <t>Tinta látex PVA, inclusive preparo (2 demãos)</t>
  </si>
  <si>
    <t>33.10.020</t>
  </si>
  <si>
    <t>SIURB</t>
  </si>
  <si>
    <t>24.20.020</t>
  </si>
  <si>
    <t>04.09.020</t>
  </si>
  <si>
    <t>Para os custos unitários dos itens , foram adotados os valores das seguintes tabelas referenciais de preços:                                                                                                                       1 – Tabela SINAPI SERVIÇOS - Referência SP_052017_Desonerado</t>
  </si>
  <si>
    <t>Sobre estes preços foi aplicado o BDI de 23,00 %.</t>
  </si>
  <si>
    <t xml:space="preserve">Total do Sub-Item 01         </t>
  </si>
  <si>
    <t xml:space="preserve">Total do Sub-Item 02         </t>
  </si>
  <si>
    <t xml:space="preserve">Total do Sub-Item 03         </t>
  </si>
  <si>
    <t xml:space="preserve">Total do Sub-Item 04         </t>
  </si>
  <si>
    <t xml:space="preserve">Total do Sub-Item 05          </t>
  </si>
  <si>
    <t xml:space="preserve">Total do Sub-Item 06         </t>
  </si>
  <si>
    <t xml:space="preserve">Total do Sub-Item 07         </t>
  </si>
  <si>
    <t xml:space="preserve">Total do Sub-Item 08         </t>
  </si>
  <si>
    <t xml:space="preserve">Total do Sub-Item 09         </t>
  </si>
  <si>
    <t xml:space="preserve">Total do Sub-Item 10         </t>
  </si>
  <si>
    <t>un.</t>
  </si>
  <si>
    <t>1.3</t>
  </si>
  <si>
    <t>1.4</t>
  </si>
  <si>
    <t>1 – Tabela SINAPI - Referência Setembro de 2017 - Desonerado</t>
  </si>
  <si>
    <t>2 - Tabela CPOS 170 - Referencia Julho de 2017 - Desonerado</t>
  </si>
  <si>
    <t>1.5</t>
  </si>
  <si>
    <t>1.6</t>
  </si>
  <si>
    <t>Demolição de Alvenaria</t>
  </si>
  <si>
    <t>03.02.040</t>
  </si>
  <si>
    <t>CPOS</t>
  </si>
  <si>
    <t>03.01.60</t>
  </si>
  <si>
    <t>Demolição manual de lajes pré-moldadas, incluindo revestimento</t>
  </si>
  <si>
    <t>03.03.060</t>
  </si>
  <si>
    <t>03.01.040</t>
  </si>
  <si>
    <t>03.04.040</t>
  </si>
  <si>
    <t>03.04.020</t>
  </si>
  <si>
    <t>Demolição manual de revestimento cerâmico, incluindo a base</t>
  </si>
  <si>
    <t>Demolição manual de rodapé, incluindo a base</t>
  </si>
  <si>
    <t>Demolição manual de concreto armado</t>
  </si>
  <si>
    <t>Demolição manual de revestimento em massa de piso</t>
  </si>
  <si>
    <t>Argamassa de regularização e/ou proteção</t>
  </si>
  <si>
    <t>17.01.020</t>
  </si>
  <si>
    <t>18.06.020</t>
  </si>
  <si>
    <t>Rodapé cerâmico esmaltado PEI-4</t>
  </si>
  <si>
    <t>18.06.040</t>
  </si>
  <si>
    <t xml:space="preserve">18.06.060 </t>
  </si>
  <si>
    <t>Piso cerâmico esmaltado com textura semi-rugosa PEI-5</t>
  </si>
  <si>
    <t>Piso cerâmico esmaltado PEI-4</t>
  </si>
  <si>
    <t>33.10.100</t>
  </si>
  <si>
    <t>8.2</t>
  </si>
  <si>
    <t>8.3</t>
  </si>
  <si>
    <t>8.4</t>
  </si>
  <si>
    <t>11.18.020</t>
  </si>
  <si>
    <t>06.02.040</t>
  </si>
  <si>
    <t>3 - Tabela SIURB - Referencia Julho de 2017 - Desonerado</t>
  </si>
  <si>
    <t>14.20.020</t>
  </si>
  <si>
    <t>Textura acrílica para uso interno / externo, inclusive preparo</t>
  </si>
  <si>
    <t>13.01.020</t>
  </si>
  <si>
    <t>14.04.200</t>
  </si>
  <si>
    <t>15.01.010</t>
  </si>
  <si>
    <t>04.02.050</t>
  </si>
  <si>
    <t>Retirada de estrutura em madeira tesoura -Varanda (Parcial)</t>
  </si>
  <si>
    <t>Retirada de estrutura em madeira tesoura - Casa (Parcial)</t>
  </si>
  <si>
    <t>Estrutura de madeira tesourada para telha de barro - Casa (Parcial)</t>
  </si>
  <si>
    <t>Estrutura de madeira tesourada para telha de barro - Varanda (Parcial)</t>
  </si>
  <si>
    <t>Alvenaria de bloco cerâmico de vedação, uso revestido, de 9 cm</t>
  </si>
  <si>
    <t>09.02.020</t>
  </si>
  <si>
    <t>11.01.100</t>
  </si>
  <si>
    <t>10.01.060</t>
  </si>
  <si>
    <t>10.01.040</t>
  </si>
  <si>
    <t>8.5</t>
  </si>
  <si>
    <t>8.6</t>
  </si>
  <si>
    <t>8.7</t>
  </si>
  <si>
    <t xml:space="preserve">                              Birigui, 16 de Outubro de 2017.</t>
  </si>
  <si>
    <t>Engº MAURICIO PEREIRA                                         Engº LUIS F. F. MISTRINEL                                         Engº ALEXANDRE J SABINO LASILA                                         Arqtº MILTON LOT JUNIOR</t>
  </si>
  <si>
    <t/>
  </si>
  <si>
    <t>Depto. De Obras e Projeto                                   Ch. S. de D. de Água e Esgoto                                         Secretário Adj. de Obras                                                                  Secretário de Obras</t>
  </si>
  <si>
    <t>Revista PINI - Junho/2017</t>
  </si>
  <si>
    <t>1.7</t>
  </si>
  <si>
    <t>Demolição de calçada externa</t>
  </si>
  <si>
    <t>PISOS, REVESTIMENTOS E CALÇADA</t>
  </si>
  <si>
    <t>4.8</t>
  </si>
  <si>
    <t xml:space="preserve">Execução de passeio com concreto moldado in loco, feito em obra </t>
  </si>
  <si>
    <t>03.01.020</t>
  </si>
  <si>
    <t xml:space="preserve"> VALOR TOTAL SEM BDI         </t>
  </si>
  <si>
    <t>MARQUISE E VIGAS</t>
  </si>
  <si>
    <t>Laje pré-fabricada mista vigota treliçada/lajota cerâmica (Marquise)</t>
  </si>
  <si>
    <t>Cimalha em concreto com pingadeira (Marquise)</t>
  </si>
  <si>
    <t>Forma plana em compensado para estrutura convencional (Vigas)</t>
  </si>
  <si>
    <t>Concreto usinado, fck = 20,0 Mpa (Vigas)</t>
  </si>
  <si>
    <t xml:space="preserve"> Armadura em barra de aço CA-50 (Vigas)</t>
  </si>
  <si>
    <t>Armadura em barra de aço CA-60 (Vigas)</t>
  </si>
  <si>
    <t>4 - Revista Pini Sistemas - Construção Civil - Junho de 2017</t>
  </si>
  <si>
    <t xml:space="preserve"> VALOR TOTAL COM BDI (23%)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</si>
</sst>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rgb="FFFF0000"/>
      <name val="Arial"/>
      <family val="2"/>
    </font>
    <font>
      <b/>
      <i/>
      <sz val="10"/>
      <name val="Arial"/>
      <family val="2"/>
    </font>
    <font>
      <b/>
      <sz val="11"/>
      <color theme="1"/>
      <name val="Calibri"/>
      <family val="2"/>
      <scheme val="minor"/>
    </font>
    <font>
      <b/>
      <i/>
      <sz val="16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4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ck">
        <color auto="1"/>
      </right>
      <top/>
      <bottom style="medium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2" borderId="20" xfId="0" applyFont="1" applyFill="1" applyBorder="1"/>
    <xf numFmtId="0" fontId="1" fillId="2" borderId="21" xfId="0" applyFont="1" applyFill="1" applyBorder="1"/>
    <xf numFmtId="0" fontId="1" fillId="2" borderId="22" xfId="0" applyFont="1" applyFill="1" applyBorder="1"/>
    <xf numFmtId="0" fontId="1" fillId="2" borderId="1" xfId="0" applyFont="1" applyFill="1" applyBorder="1"/>
    <xf numFmtId="0" fontId="1" fillId="2" borderId="0" xfId="0" applyFont="1" applyFill="1" applyBorder="1"/>
    <xf numFmtId="0" fontId="1" fillId="2" borderId="2" xfId="0" applyFont="1" applyFill="1" applyBorder="1"/>
    <xf numFmtId="0" fontId="1" fillId="2" borderId="23" xfId="0" applyFont="1" applyFill="1" applyBorder="1"/>
    <xf numFmtId="0" fontId="1" fillId="2" borderId="24" xfId="0" applyFont="1" applyFill="1" applyBorder="1"/>
    <xf numFmtId="0" fontId="1" fillId="2" borderId="25" xfId="0" applyFont="1" applyFill="1" applyBorder="1"/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3" fillId="0" borderId="13" xfId="0" applyFont="1" applyBorder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wrapText="1"/>
    </xf>
    <xf numFmtId="164" fontId="3" fillId="0" borderId="15" xfId="0" applyNumberFormat="1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wrapText="1"/>
    </xf>
    <xf numFmtId="164" fontId="3" fillId="2" borderId="15" xfId="0" applyNumberFormat="1" applyFont="1" applyFill="1" applyBorder="1" applyAlignment="1">
      <alignment horizontal="center" vertical="center"/>
    </xf>
    <xf numFmtId="0" fontId="3" fillId="2" borderId="15" xfId="0" applyFont="1" applyFill="1" applyBorder="1"/>
    <xf numFmtId="0" fontId="3" fillId="0" borderId="14" xfId="0" applyFont="1" applyBorder="1"/>
    <xf numFmtId="0" fontId="3" fillId="0" borderId="15" xfId="0" applyFont="1" applyBorder="1"/>
    <xf numFmtId="0" fontId="4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left" wrapText="1"/>
    </xf>
    <xf numFmtId="0" fontId="1" fillId="2" borderId="0" xfId="0" applyFont="1" applyFill="1"/>
    <xf numFmtId="0" fontId="3" fillId="0" borderId="12" xfId="0" applyFont="1" applyBorder="1"/>
    <xf numFmtId="0" fontId="4" fillId="0" borderId="29" xfId="0" applyFont="1" applyBorder="1" applyAlignment="1">
      <alignment horizontal="left" vertical="center"/>
    </xf>
    <xf numFmtId="0" fontId="0" fillId="2" borderId="1" xfId="0" applyFont="1" applyFill="1" applyBorder="1"/>
    <xf numFmtId="0" fontId="0" fillId="0" borderId="0" xfId="0" quotePrefix="1" applyFont="1"/>
    <xf numFmtId="0" fontId="4" fillId="0" borderId="17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2" fontId="3" fillId="2" borderId="15" xfId="0" applyNumberFormat="1" applyFont="1" applyFill="1" applyBorder="1" applyAlignment="1">
      <alignment horizontal="center" vertical="center"/>
    </xf>
    <xf numFmtId="164" fontId="3" fillId="0" borderId="19" xfId="0" applyNumberFormat="1" applyFont="1" applyBorder="1" applyAlignment="1">
      <alignment horizontal="center" vertical="center"/>
    </xf>
    <xf numFmtId="2" fontId="3" fillId="0" borderId="15" xfId="0" applyNumberFormat="1" applyFont="1" applyBorder="1" applyAlignment="1">
      <alignment horizontal="center" vertical="center"/>
    </xf>
    <xf numFmtId="164" fontId="3" fillId="0" borderId="31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164" fontId="3" fillId="0" borderId="32" xfId="0" applyNumberFormat="1" applyFont="1" applyBorder="1" applyAlignment="1">
      <alignment horizontal="center" vertical="center"/>
    </xf>
    <xf numFmtId="164" fontId="1" fillId="0" borderId="0" xfId="0" applyNumberFormat="1" applyFont="1"/>
    <xf numFmtId="0" fontId="4" fillId="0" borderId="18" xfId="0" applyFont="1" applyBorder="1" applyAlignment="1">
      <alignment horizontal="left" vertical="center"/>
    </xf>
    <xf numFmtId="0" fontId="3" fillId="2" borderId="33" xfId="0" applyFont="1" applyFill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4" xfId="0" applyFont="1" applyBorder="1" applyAlignment="1">
      <alignment horizontal="left" wrapText="1"/>
    </xf>
    <xf numFmtId="164" fontId="3" fillId="0" borderId="34" xfId="0" applyNumberFormat="1" applyFont="1" applyBorder="1" applyAlignment="1">
      <alignment horizontal="center" vertical="center"/>
    </xf>
    <xf numFmtId="164" fontId="3" fillId="0" borderId="35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wrapText="1"/>
    </xf>
    <xf numFmtId="2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7" xfId="0" applyFont="1" applyBorder="1" applyAlignment="1">
      <alignment horizontal="left" wrapText="1"/>
    </xf>
    <xf numFmtId="2" fontId="3" fillId="0" borderId="37" xfId="0" applyNumberFormat="1" applyFont="1" applyBorder="1" applyAlignment="1">
      <alignment horizontal="center" vertical="center"/>
    </xf>
    <xf numFmtId="164" fontId="3" fillId="0" borderId="37" xfId="0" applyNumberFormat="1" applyFont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/>
    </xf>
    <xf numFmtId="0" fontId="4" fillId="0" borderId="17" xfId="0" applyFont="1" applyBorder="1" applyAlignment="1"/>
    <xf numFmtId="0" fontId="4" fillId="0" borderId="18" xfId="0" applyFont="1" applyBorder="1" applyAlignment="1"/>
    <xf numFmtId="0" fontId="4" fillId="0" borderId="19" xfId="0" applyFont="1" applyBorder="1" applyAlignment="1"/>
    <xf numFmtId="0" fontId="4" fillId="3" borderId="11" xfId="0" applyFont="1" applyFill="1" applyBorder="1" applyAlignment="1">
      <alignment horizontal="center" vertical="center"/>
    </xf>
    <xf numFmtId="0" fontId="3" fillId="3" borderId="16" xfId="0" applyFont="1" applyFill="1" applyBorder="1"/>
    <xf numFmtId="164" fontId="3" fillId="3" borderId="16" xfId="0" applyNumberFormat="1" applyFont="1" applyFill="1" applyBorder="1" applyAlignment="1">
      <alignment horizontal="center" vertical="center"/>
    </xf>
    <xf numFmtId="164" fontId="3" fillId="3" borderId="32" xfId="0" applyNumberFormat="1" applyFont="1" applyFill="1" applyBorder="1" applyAlignment="1">
      <alignment horizontal="center" vertical="center"/>
    </xf>
    <xf numFmtId="164" fontId="3" fillId="3" borderId="28" xfId="0" applyNumberFormat="1" applyFont="1" applyFill="1" applyBorder="1" applyAlignment="1">
      <alignment horizontal="center" vertical="center"/>
    </xf>
    <xf numFmtId="164" fontId="3" fillId="3" borderId="30" xfId="0" applyNumberFormat="1" applyFont="1" applyFill="1" applyBorder="1" applyAlignment="1">
      <alignment horizontal="center" vertical="center"/>
    </xf>
    <xf numFmtId="0" fontId="6" fillId="0" borderId="17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39" xfId="0" applyFont="1" applyBorder="1" applyAlignment="1">
      <alignment horizontal="right"/>
    </xf>
    <xf numFmtId="0" fontId="6" fillId="0" borderId="40" xfId="0" applyFont="1" applyBorder="1" applyAlignment="1">
      <alignment horizontal="right"/>
    </xf>
    <xf numFmtId="0" fontId="7" fillId="2" borderId="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4" fillId="0" borderId="17" xfId="0" applyFont="1" applyBorder="1" applyAlignment="1">
      <alignment horizontal="right"/>
    </xf>
    <xf numFmtId="0" fontId="4" fillId="0" borderId="18" xfId="0" applyFont="1" applyBorder="1" applyAlignment="1">
      <alignment horizontal="right"/>
    </xf>
    <xf numFmtId="0" fontId="4" fillId="2" borderId="17" xfId="0" applyFont="1" applyFill="1" applyBorder="1" applyAlignment="1">
      <alignment horizontal="right"/>
    </xf>
    <xf numFmtId="0" fontId="4" fillId="2" borderId="18" xfId="0" applyFont="1" applyFill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4" fillId="0" borderId="26" xfId="0" applyFont="1" applyBorder="1" applyAlignment="1">
      <alignment horizontal="right"/>
    </xf>
    <xf numFmtId="0" fontId="4" fillId="0" borderId="27" xfId="0" applyFont="1" applyBorder="1" applyAlignment="1">
      <alignment horizontal="right"/>
    </xf>
    <xf numFmtId="0" fontId="8" fillId="2" borderId="23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3" fillId="2" borderId="17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164" fontId="3" fillId="0" borderId="42" xfId="0" applyNumberFormat="1" applyFont="1" applyBorder="1" applyAlignment="1">
      <alignment horizontal="center" vertical="center"/>
    </xf>
    <xf numFmtId="164" fontId="3" fillId="0" borderId="32" xfId="0" applyNumberFormat="1" applyFont="1" applyBorder="1" applyAlignment="1">
      <alignment horizontal="center" vertical="center"/>
    </xf>
    <xf numFmtId="164" fontId="3" fillId="3" borderId="43" xfId="0" applyNumberFormat="1" applyFont="1" applyFill="1" applyBorder="1" applyAlignment="1">
      <alignment horizontal="center" vertical="center"/>
    </xf>
    <xf numFmtId="164" fontId="3" fillId="3" borderId="4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457201</xdr:colOff>
      <xdr:row>0</xdr:row>
      <xdr:rowOff>142876</xdr:rowOff>
    </xdr:from>
    <xdr:to>
      <xdr:col>9</xdr:col>
      <xdr:colOff>1200151</xdr:colOff>
      <xdr:row>5</xdr:row>
      <xdr:rowOff>133350</xdr:rowOff>
    </xdr:to>
    <xdr:pic>
      <xdr:nvPicPr>
        <xdr:cNvPr id="2" name="Imagem 13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xmlns="" id="{5B9F7805-EA99-4396-849E-1CFB3A84BC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75966" y="725582"/>
          <a:ext cx="8743950" cy="954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L97"/>
  <sheetViews>
    <sheetView tabSelected="1" zoomScale="40" zoomScaleNormal="40" workbookViewId="0">
      <selection activeCell="A8" sqref="A8"/>
    </sheetView>
  </sheetViews>
  <sheetFormatPr defaultRowHeight="15" x14ac:dyDescent="0.25"/>
  <cols>
    <col min="1" max="1" width="9.140625" style="1"/>
    <col min="2" max="2" width="8" style="1" customWidth="1"/>
    <col min="3" max="3" width="16.140625" style="1" customWidth="1"/>
    <col min="4" max="4" width="16" style="1" customWidth="1"/>
    <col min="5" max="5" width="5.28515625" style="1" bestFit="1" customWidth="1"/>
    <col min="6" max="6" width="68.42578125" style="1" customWidth="1"/>
    <col min="7" max="7" width="12.7109375" style="1" bestFit="1" customWidth="1"/>
    <col min="8" max="8" width="6.28515625" style="1" bestFit="1" customWidth="1"/>
    <col min="9" max="9" width="11.42578125" style="1" bestFit="1" customWidth="1"/>
    <col min="10" max="11" width="18.42578125" style="1" bestFit="1" customWidth="1"/>
    <col min="12" max="12" width="11.7109375" style="1" bestFit="1" customWidth="1"/>
    <col min="13" max="16384" width="9.140625" style="1"/>
  </cols>
  <sheetData>
    <row r="1" spans="3:11" ht="15.75" thickTop="1" x14ac:dyDescent="0.25">
      <c r="C1" s="2"/>
      <c r="D1" s="3"/>
      <c r="E1" s="3"/>
      <c r="F1" s="3"/>
      <c r="G1" s="3"/>
      <c r="H1" s="3"/>
      <c r="I1" s="3"/>
      <c r="J1" s="3"/>
      <c r="K1" s="4"/>
    </row>
    <row r="2" spans="3:11" x14ac:dyDescent="0.25">
      <c r="C2" s="5"/>
      <c r="D2" s="6"/>
      <c r="E2" s="6"/>
      <c r="F2" s="6"/>
      <c r="G2" s="6"/>
      <c r="H2" s="6"/>
      <c r="I2" s="6"/>
      <c r="J2" s="6"/>
      <c r="K2" s="7"/>
    </row>
    <row r="3" spans="3:11" x14ac:dyDescent="0.25">
      <c r="C3" s="5"/>
      <c r="D3" s="6"/>
      <c r="E3" s="6"/>
      <c r="F3" s="6"/>
      <c r="G3" s="6"/>
      <c r="H3" s="6"/>
      <c r="I3" s="6"/>
      <c r="J3" s="6"/>
      <c r="K3" s="7"/>
    </row>
    <row r="4" spans="3:11" x14ac:dyDescent="0.25">
      <c r="C4" s="5"/>
      <c r="D4" s="6"/>
      <c r="E4" s="6"/>
      <c r="F4" s="6"/>
      <c r="G4" s="6"/>
      <c r="H4" s="6"/>
      <c r="I4" s="6"/>
      <c r="J4" s="6"/>
      <c r="K4" s="7"/>
    </row>
    <row r="5" spans="3:11" x14ac:dyDescent="0.25">
      <c r="C5" s="5"/>
      <c r="D5" s="6"/>
      <c r="E5" s="6"/>
      <c r="F5" s="6"/>
      <c r="G5" s="6"/>
      <c r="H5" s="6"/>
      <c r="I5" s="6"/>
      <c r="J5" s="6"/>
      <c r="K5" s="7"/>
    </row>
    <row r="6" spans="3:11" ht="15.75" thickBot="1" x14ac:dyDescent="0.3">
      <c r="C6" s="8"/>
      <c r="D6" s="9"/>
      <c r="E6" s="9"/>
      <c r="F6" s="9"/>
      <c r="G6" s="9"/>
      <c r="H6" s="9"/>
      <c r="I6" s="9"/>
      <c r="J6" s="9"/>
      <c r="K6" s="10"/>
    </row>
    <row r="7" spans="3:11" ht="21.75" thickTop="1" thickBot="1" x14ac:dyDescent="0.35">
      <c r="C7" s="89" t="s">
        <v>0</v>
      </c>
      <c r="D7" s="90"/>
      <c r="E7" s="90"/>
      <c r="F7" s="90"/>
      <c r="G7" s="90"/>
      <c r="H7" s="90"/>
      <c r="I7" s="90"/>
      <c r="J7" s="90"/>
      <c r="K7" s="91"/>
    </row>
    <row r="8" spans="3:11" ht="19.5" thickBot="1" x14ac:dyDescent="0.35">
      <c r="C8" s="92" t="s">
        <v>1</v>
      </c>
      <c r="D8" s="93"/>
      <c r="E8" s="93"/>
      <c r="F8" s="93"/>
      <c r="G8" s="93"/>
      <c r="H8" s="93"/>
      <c r="I8" s="93"/>
      <c r="J8" s="93"/>
      <c r="K8" s="94"/>
    </row>
    <row r="9" spans="3:11" ht="19.5" thickBot="1" x14ac:dyDescent="0.35">
      <c r="C9" s="92" t="s">
        <v>2</v>
      </c>
      <c r="D9" s="93"/>
      <c r="E9" s="93"/>
      <c r="F9" s="93"/>
      <c r="G9" s="93"/>
      <c r="H9" s="93"/>
      <c r="I9" s="93"/>
      <c r="J9" s="93"/>
      <c r="K9" s="94"/>
    </row>
    <row r="10" spans="3:11" ht="19.5" thickBot="1" x14ac:dyDescent="0.35">
      <c r="C10" s="92" t="s">
        <v>3</v>
      </c>
      <c r="D10" s="93"/>
      <c r="E10" s="93"/>
      <c r="F10" s="93"/>
      <c r="G10" s="93"/>
      <c r="H10" s="93"/>
      <c r="I10" s="93"/>
      <c r="J10" s="93"/>
      <c r="K10" s="94"/>
    </row>
    <row r="11" spans="3:11" ht="19.5" thickBot="1" x14ac:dyDescent="0.35">
      <c r="C11" s="92" t="s">
        <v>4</v>
      </c>
      <c r="D11" s="93"/>
      <c r="E11" s="93"/>
      <c r="F11" s="93"/>
      <c r="G11" s="93"/>
      <c r="H11" s="93"/>
      <c r="I11" s="93"/>
      <c r="J11" s="93"/>
      <c r="K11" s="94"/>
    </row>
    <row r="12" spans="3:11" ht="15.75" thickBot="1" x14ac:dyDescent="0.3">
      <c r="C12" s="11" t="s">
        <v>5</v>
      </c>
      <c r="D12" s="12" t="s">
        <v>62</v>
      </c>
      <c r="E12" s="12" t="s">
        <v>63</v>
      </c>
      <c r="F12" s="12" t="s">
        <v>6</v>
      </c>
      <c r="G12" s="12" t="s">
        <v>7</v>
      </c>
      <c r="H12" s="12" t="s">
        <v>8</v>
      </c>
      <c r="I12" s="12" t="s">
        <v>9</v>
      </c>
      <c r="J12" s="12" t="s">
        <v>11</v>
      </c>
      <c r="K12" s="67" t="s">
        <v>10</v>
      </c>
    </row>
    <row r="13" spans="3:11" x14ac:dyDescent="0.25">
      <c r="C13" s="13"/>
      <c r="D13" s="14"/>
      <c r="E13" s="15" t="s">
        <v>12</v>
      </c>
      <c r="F13" s="16" t="s">
        <v>50</v>
      </c>
      <c r="G13" s="17"/>
      <c r="H13" s="14"/>
      <c r="I13" s="14"/>
      <c r="J13" s="14"/>
      <c r="K13" s="68"/>
    </row>
    <row r="14" spans="3:11" x14ac:dyDescent="0.25">
      <c r="C14" s="18" t="s">
        <v>110</v>
      </c>
      <c r="D14" s="19" t="s">
        <v>111</v>
      </c>
      <c r="E14" s="19" t="s">
        <v>13</v>
      </c>
      <c r="F14" s="20" t="s">
        <v>112</v>
      </c>
      <c r="G14" s="40">
        <v>4</v>
      </c>
      <c r="H14" s="19" t="s">
        <v>66</v>
      </c>
      <c r="I14" s="21">
        <v>19.02</v>
      </c>
      <c r="J14" s="21">
        <f t="shared" ref="J14:J19" si="0">ROUND(G14*I14,2)</f>
        <v>76.08</v>
      </c>
      <c r="K14" s="69">
        <f t="shared" ref="K14:K19" si="1">ROUND(J14*1.23,2)</f>
        <v>93.58</v>
      </c>
    </row>
    <row r="15" spans="3:11" x14ac:dyDescent="0.25">
      <c r="C15" s="22" t="s">
        <v>110</v>
      </c>
      <c r="D15" s="23" t="s">
        <v>114</v>
      </c>
      <c r="E15" s="23" t="s">
        <v>14</v>
      </c>
      <c r="F15" s="24" t="s">
        <v>119</v>
      </c>
      <c r="G15" s="23">
        <v>0.112</v>
      </c>
      <c r="H15" s="23" t="s">
        <v>80</v>
      </c>
      <c r="I15" s="25">
        <v>253.6</v>
      </c>
      <c r="J15" s="25">
        <f t="shared" si="0"/>
        <v>28.4</v>
      </c>
      <c r="K15" s="69">
        <f t="shared" si="1"/>
        <v>34.93</v>
      </c>
    </row>
    <row r="16" spans="3:11" x14ac:dyDescent="0.25">
      <c r="C16" s="22" t="s">
        <v>110</v>
      </c>
      <c r="D16" s="23" t="s">
        <v>109</v>
      </c>
      <c r="E16" s="23" t="s">
        <v>102</v>
      </c>
      <c r="F16" s="24" t="s">
        <v>108</v>
      </c>
      <c r="G16" s="23">
        <v>0.33700000000000002</v>
      </c>
      <c r="H16" s="23" t="s">
        <v>80</v>
      </c>
      <c r="I16" s="25">
        <v>50.72</v>
      </c>
      <c r="J16" s="25">
        <f t="shared" si="0"/>
        <v>17.09</v>
      </c>
      <c r="K16" s="69">
        <f t="shared" si="1"/>
        <v>21.02</v>
      </c>
    </row>
    <row r="17" spans="3:11" x14ac:dyDescent="0.25">
      <c r="C17" s="22" t="s">
        <v>110</v>
      </c>
      <c r="D17" s="23" t="s">
        <v>113</v>
      </c>
      <c r="E17" s="23" t="s">
        <v>103</v>
      </c>
      <c r="F17" s="26" t="s">
        <v>120</v>
      </c>
      <c r="G17" s="23">
        <v>191.95</v>
      </c>
      <c r="H17" s="23" t="s">
        <v>66</v>
      </c>
      <c r="I17" s="25">
        <v>6.34</v>
      </c>
      <c r="J17" s="25">
        <f t="shared" si="0"/>
        <v>1216.96</v>
      </c>
      <c r="K17" s="69">
        <f t="shared" si="1"/>
        <v>1496.86</v>
      </c>
    </row>
    <row r="18" spans="3:11" x14ac:dyDescent="0.25">
      <c r="C18" s="22" t="s">
        <v>110</v>
      </c>
      <c r="D18" s="23" t="s">
        <v>116</v>
      </c>
      <c r="E18" s="23" t="s">
        <v>106</v>
      </c>
      <c r="F18" s="26" t="s">
        <v>117</v>
      </c>
      <c r="G18" s="23">
        <v>191.95</v>
      </c>
      <c r="H18" s="23" t="s">
        <v>66</v>
      </c>
      <c r="I18" s="25">
        <v>7.6</v>
      </c>
      <c r="J18" s="25">
        <f t="shared" si="0"/>
        <v>1458.82</v>
      </c>
      <c r="K18" s="69">
        <f t="shared" si="1"/>
        <v>1794.35</v>
      </c>
    </row>
    <row r="19" spans="3:11" x14ac:dyDescent="0.25">
      <c r="C19" s="22" t="s">
        <v>110</v>
      </c>
      <c r="D19" s="23" t="s">
        <v>115</v>
      </c>
      <c r="E19" s="23" t="s">
        <v>107</v>
      </c>
      <c r="F19" s="26" t="s">
        <v>118</v>
      </c>
      <c r="G19" s="23">
        <v>110.63</v>
      </c>
      <c r="H19" s="23" t="s">
        <v>82</v>
      </c>
      <c r="I19" s="25">
        <v>1.91</v>
      </c>
      <c r="J19" s="25">
        <f t="shared" si="0"/>
        <v>211.3</v>
      </c>
      <c r="K19" s="69">
        <f t="shared" si="1"/>
        <v>259.89999999999998</v>
      </c>
    </row>
    <row r="20" spans="3:11" x14ac:dyDescent="0.25">
      <c r="C20" s="22" t="s">
        <v>110</v>
      </c>
      <c r="D20" s="23" t="s">
        <v>164</v>
      </c>
      <c r="E20" s="23" t="s">
        <v>159</v>
      </c>
      <c r="F20" s="26" t="s">
        <v>160</v>
      </c>
      <c r="G20" s="38">
        <v>1.4</v>
      </c>
      <c r="H20" s="23" t="s">
        <v>80</v>
      </c>
      <c r="I20" s="25">
        <v>139.47999999999999</v>
      </c>
      <c r="J20" s="25">
        <f t="shared" ref="J20" si="2">ROUND(G20*I20,2)</f>
        <v>195.27</v>
      </c>
      <c r="K20" s="69">
        <f t="shared" ref="K20" si="3">ROUND(J20*1.23,2)</f>
        <v>240.18</v>
      </c>
    </row>
    <row r="21" spans="3:11" x14ac:dyDescent="0.25">
      <c r="C21" s="81" t="s">
        <v>91</v>
      </c>
      <c r="D21" s="82"/>
      <c r="E21" s="82"/>
      <c r="F21" s="82"/>
      <c r="G21" s="82"/>
      <c r="H21" s="82"/>
      <c r="I21" s="82"/>
      <c r="J21" s="25">
        <f>SUM(J14:J20)</f>
        <v>3203.92</v>
      </c>
      <c r="K21" s="70">
        <f>ROUND(SUM(K14:K20),2)</f>
        <v>3940.82</v>
      </c>
    </row>
    <row r="22" spans="3:11" x14ac:dyDescent="0.25">
      <c r="C22" s="27"/>
      <c r="D22" s="28"/>
      <c r="E22" s="29" t="s">
        <v>15</v>
      </c>
      <c r="F22" s="16" t="s">
        <v>57</v>
      </c>
      <c r="G22" s="19"/>
      <c r="H22" s="19"/>
      <c r="I22" s="19"/>
      <c r="J22" s="19"/>
      <c r="K22" s="69"/>
    </row>
    <row r="23" spans="3:11" x14ac:dyDescent="0.25">
      <c r="C23" s="95" t="s">
        <v>158</v>
      </c>
      <c r="D23" s="96"/>
      <c r="E23" s="23" t="s">
        <v>16</v>
      </c>
      <c r="F23" s="26" t="s">
        <v>61</v>
      </c>
      <c r="G23" s="38">
        <v>12</v>
      </c>
      <c r="H23" s="23" t="s">
        <v>101</v>
      </c>
      <c r="I23" s="25">
        <v>715</v>
      </c>
      <c r="J23" s="25">
        <f>ROUND(G23*I23,2)</f>
        <v>8580</v>
      </c>
      <c r="K23" s="69">
        <f>ROUND(J23*1.23,2)</f>
        <v>10553.4</v>
      </c>
    </row>
    <row r="24" spans="3:11" x14ac:dyDescent="0.25">
      <c r="C24" s="79" t="s">
        <v>92</v>
      </c>
      <c r="D24" s="80"/>
      <c r="E24" s="80"/>
      <c r="F24" s="80"/>
      <c r="G24" s="80"/>
      <c r="H24" s="80"/>
      <c r="I24" s="83"/>
      <c r="J24" s="21">
        <f>SUM(J23)</f>
        <v>8580</v>
      </c>
      <c r="K24" s="70">
        <f>SUM(K23)</f>
        <v>10553.4</v>
      </c>
    </row>
    <row r="25" spans="3:11" x14ac:dyDescent="0.25">
      <c r="C25" s="27"/>
      <c r="D25" s="28"/>
      <c r="E25" s="29" t="s">
        <v>17</v>
      </c>
      <c r="F25" s="16" t="s">
        <v>51</v>
      </c>
      <c r="G25" s="19"/>
      <c r="H25" s="19"/>
      <c r="I25" s="19"/>
      <c r="J25" s="28"/>
      <c r="K25" s="69"/>
    </row>
    <row r="26" spans="3:11" x14ac:dyDescent="0.25">
      <c r="C26" s="22" t="s">
        <v>110</v>
      </c>
      <c r="D26" s="19" t="s">
        <v>81</v>
      </c>
      <c r="E26" s="19" t="s">
        <v>18</v>
      </c>
      <c r="F26" s="28" t="s">
        <v>60</v>
      </c>
      <c r="G26" s="40">
        <v>94.6</v>
      </c>
      <c r="H26" s="19" t="s">
        <v>82</v>
      </c>
      <c r="I26" s="21">
        <v>29.38</v>
      </c>
      <c r="J26" s="21">
        <f>ROUND(G26*I26,2)</f>
        <v>2779.35</v>
      </c>
      <c r="K26" s="69">
        <f>ROUND(J26*1.23,2)</f>
        <v>3418.6</v>
      </c>
    </row>
    <row r="27" spans="3:11" x14ac:dyDescent="0.25">
      <c r="C27" s="79" t="s">
        <v>93</v>
      </c>
      <c r="D27" s="80"/>
      <c r="E27" s="80"/>
      <c r="F27" s="80"/>
      <c r="G27" s="80"/>
      <c r="H27" s="80"/>
      <c r="I27" s="83"/>
      <c r="J27" s="21">
        <f>SUM(J26)</f>
        <v>2779.35</v>
      </c>
      <c r="K27" s="70">
        <f>SUM(K26)</f>
        <v>3418.6</v>
      </c>
    </row>
    <row r="28" spans="3:11" x14ac:dyDescent="0.25">
      <c r="C28" s="18"/>
      <c r="D28" s="19"/>
      <c r="E28" s="29" t="s">
        <v>19</v>
      </c>
      <c r="F28" s="16" t="s">
        <v>161</v>
      </c>
      <c r="G28" s="19"/>
      <c r="H28" s="19"/>
      <c r="I28" s="19"/>
      <c r="J28" s="19"/>
      <c r="K28" s="69"/>
    </row>
    <row r="29" spans="3:11" ht="15" customHeight="1" x14ac:dyDescent="0.25">
      <c r="C29" s="18" t="s">
        <v>64</v>
      </c>
      <c r="D29" s="19">
        <v>87878</v>
      </c>
      <c r="E29" s="19" t="s">
        <v>20</v>
      </c>
      <c r="F29" s="28" t="s">
        <v>58</v>
      </c>
      <c r="G29" s="19">
        <v>9.4600000000000009</v>
      </c>
      <c r="H29" s="19" t="s">
        <v>66</v>
      </c>
      <c r="I29" s="21">
        <v>3.24</v>
      </c>
      <c r="J29" s="21">
        <f t="shared" ref="J29:J35" si="4">ROUND(G29*I29,2)</f>
        <v>30.65</v>
      </c>
      <c r="K29" s="69">
        <f t="shared" ref="K29:K35" si="5">ROUND(J29*1.23,2)</f>
        <v>37.700000000000003</v>
      </c>
    </row>
    <row r="30" spans="3:11" x14ac:dyDescent="0.25">
      <c r="C30" s="18" t="s">
        <v>64</v>
      </c>
      <c r="D30" s="19">
        <v>87535</v>
      </c>
      <c r="E30" s="19" t="s">
        <v>21</v>
      </c>
      <c r="F30" s="28" t="s">
        <v>83</v>
      </c>
      <c r="G30" s="19">
        <v>9.4600000000000009</v>
      </c>
      <c r="H30" s="19" t="s">
        <v>66</v>
      </c>
      <c r="I30" s="21">
        <v>20.75</v>
      </c>
      <c r="J30" s="21">
        <f t="shared" si="4"/>
        <v>196.3</v>
      </c>
      <c r="K30" s="69">
        <f t="shared" si="5"/>
        <v>241.45</v>
      </c>
    </row>
    <row r="31" spans="3:11" x14ac:dyDescent="0.25">
      <c r="C31" s="18" t="s">
        <v>64</v>
      </c>
      <c r="D31" s="19">
        <v>88472</v>
      </c>
      <c r="E31" s="19" t="s">
        <v>22</v>
      </c>
      <c r="F31" s="28" t="s">
        <v>59</v>
      </c>
      <c r="G31" s="40">
        <v>9.6</v>
      </c>
      <c r="H31" s="19" t="s">
        <v>66</v>
      </c>
      <c r="I31" s="21">
        <v>24.05</v>
      </c>
      <c r="J31" s="21">
        <f t="shared" si="4"/>
        <v>230.88</v>
      </c>
      <c r="K31" s="69">
        <f t="shared" si="5"/>
        <v>283.98</v>
      </c>
    </row>
    <row r="32" spans="3:11" x14ac:dyDescent="0.25">
      <c r="C32" s="22" t="s">
        <v>110</v>
      </c>
      <c r="D32" s="19" t="s">
        <v>122</v>
      </c>
      <c r="E32" s="19" t="s">
        <v>23</v>
      </c>
      <c r="F32" s="28" t="s">
        <v>121</v>
      </c>
      <c r="G32" s="19">
        <v>3.84</v>
      </c>
      <c r="H32" s="19" t="s">
        <v>80</v>
      </c>
      <c r="I32" s="21">
        <v>460.12</v>
      </c>
      <c r="J32" s="21">
        <f t="shared" si="4"/>
        <v>1766.86</v>
      </c>
      <c r="K32" s="69">
        <f t="shared" si="5"/>
        <v>2173.2399999999998</v>
      </c>
    </row>
    <row r="33" spans="3:11" x14ac:dyDescent="0.25">
      <c r="C33" s="22" t="s">
        <v>110</v>
      </c>
      <c r="D33" s="19" t="s">
        <v>123</v>
      </c>
      <c r="E33" s="19" t="s">
        <v>24</v>
      </c>
      <c r="F33" s="30" t="s">
        <v>128</v>
      </c>
      <c r="G33" s="19">
        <v>143.35</v>
      </c>
      <c r="H33" s="19" t="s">
        <v>66</v>
      </c>
      <c r="I33" s="21">
        <v>35.299999999999997</v>
      </c>
      <c r="J33" s="21">
        <f t="shared" si="4"/>
        <v>5060.26</v>
      </c>
      <c r="K33" s="69">
        <f t="shared" si="5"/>
        <v>6224.12</v>
      </c>
    </row>
    <row r="34" spans="3:11" x14ac:dyDescent="0.25">
      <c r="C34" s="22" t="s">
        <v>110</v>
      </c>
      <c r="D34" s="19" t="s">
        <v>126</v>
      </c>
      <c r="E34" s="19" t="s">
        <v>25</v>
      </c>
      <c r="F34" s="30" t="s">
        <v>127</v>
      </c>
      <c r="G34" s="19">
        <v>54.23</v>
      </c>
      <c r="H34" s="19" t="s">
        <v>66</v>
      </c>
      <c r="I34" s="21">
        <v>44.18</v>
      </c>
      <c r="J34" s="21">
        <f t="shared" si="4"/>
        <v>2395.88</v>
      </c>
      <c r="K34" s="69">
        <f t="shared" si="5"/>
        <v>2946.93</v>
      </c>
    </row>
    <row r="35" spans="3:11" x14ac:dyDescent="0.25">
      <c r="C35" s="22" t="s">
        <v>110</v>
      </c>
      <c r="D35" s="19" t="s">
        <v>125</v>
      </c>
      <c r="E35" s="19" t="s">
        <v>26</v>
      </c>
      <c r="F35" s="30" t="s">
        <v>124</v>
      </c>
      <c r="G35" s="19">
        <v>88.12</v>
      </c>
      <c r="H35" s="19" t="s">
        <v>82</v>
      </c>
      <c r="I35" s="21">
        <v>14.66</v>
      </c>
      <c r="J35" s="21">
        <f t="shared" si="4"/>
        <v>1291.8399999999999</v>
      </c>
      <c r="K35" s="69">
        <f t="shared" si="5"/>
        <v>1588.96</v>
      </c>
    </row>
    <row r="36" spans="3:11" x14ac:dyDescent="0.25">
      <c r="C36" s="22" t="s">
        <v>64</v>
      </c>
      <c r="D36" s="19">
        <v>94990</v>
      </c>
      <c r="E36" s="19" t="s">
        <v>162</v>
      </c>
      <c r="F36" s="30" t="s">
        <v>163</v>
      </c>
      <c r="G36" s="40">
        <v>1.4</v>
      </c>
      <c r="H36" s="19" t="s">
        <v>80</v>
      </c>
      <c r="I36" s="21">
        <v>495.37</v>
      </c>
      <c r="J36" s="21">
        <f t="shared" ref="J36" si="6">ROUND(G36*I36,2)</f>
        <v>693.52</v>
      </c>
      <c r="K36" s="69">
        <f t="shared" ref="K36" si="7">ROUND(J36*1.23,2)</f>
        <v>853.03</v>
      </c>
    </row>
    <row r="37" spans="3:11" x14ac:dyDescent="0.25">
      <c r="C37" s="79" t="s">
        <v>94</v>
      </c>
      <c r="D37" s="80"/>
      <c r="E37" s="80"/>
      <c r="F37" s="80"/>
      <c r="G37" s="80"/>
      <c r="H37" s="80"/>
      <c r="I37" s="80"/>
      <c r="J37" s="21">
        <f>SUM(J29:J36)</f>
        <v>11666.190000000002</v>
      </c>
      <c r="K37" s="70">
        <f>SUM(K29:K36)</f>
        <v>14349.410000000002</v>
      </c>
    </row>
    <row r="38" spans="3:11" x14ac:dyDescent="0.25">
      <c r="C38" s="47"/>
      <c r="D38" s="48"/>
      <c r="E38" s="48"/>
      <c r="F38" s="49"/>
      <c r="G38" s="48"/>
      <c r="H38" s="48"/>
      <c r="I38" s="50"/>
      <c r="J38" s="50"/>
      <c r="K38" s="51"/>
    </row>
    <row r="39" spans="3:11" x14ac:dyDescent="0.25">
      <c r="C39" s="52"/>
      <c r="D39" s="53"/>
      <c r="E39" s="53"/>
      <c r="F39" s="54"/>
      <c r="G39" s="55"/>
      <c r="H39" s="53"/>
      <c r="I39" s="56"/>
      <c r="J39" s="56"/>
      <c r="K39" s="57"/>
    </row>
    <row r="40" spans="3:11" ht="15.75" thickBot="1" x14ac:dyDescent="0.3">
      <c r="C40" s="58"/>
      <c r="D40" s="59"/>
      <c r="E40" s="59"/>
      <c r="F40" s="60"/>
      <c r="G40" s="61"/>
      <c r="H40" s="59"/>
      <c r="I40" s="62"/>
      <c r="J40" s="62"/>
      <c r="K40" s="63"/>
    </row>
    <row r="41" spans="3:11" x14ac:dyDescent="0.25">
      <c r="C41" s="13"/>
      <c r="D41" s="14"/>
      <c r="E41" s="15" t="s">
        <v>27</v>
      </c>
      <c r="F41" s="42" t="s">
        <v>52</v>
      </c>
      <c r="G41" s="14"/>
      <c r="H41" s="14"/>
      <c r="I41" s="14"/>
      <c r="J41" s="17"/>
      <c r="K41" s="72"/>
    </row>
    <row r="42" spans="3:11" x14ac:dyDescent="0.25">
      <c r="C42" s="22" t="s">
        <v>110</v>
      </c>
      <c r="D42" s="19" t="s">
        <v>85</v>
      </c>
      <c r="E42" s="19" t="s">
        <v>28</v>
      </c>
      <c r="F42" s="30" t="s">
        <v>84</v>
      </c>
      <c r="G42" s="40">
        <v>215.6</v>
      </c>
      <c r="H42" s="19" t="s">
        <v>66</v>
      </c>
      <c r="I42" s="21">
        <v>16.989999999999998</v>
      </c>
      <c r="J42" s="21">
        <f>ROUND(G42*I42,2)</f>
        <v>3663.04</v>
      </c>
      <c r="K42" s="69">
        <f>ROUND(J42*1.23,2)</f>
        <v>4505.54</v>
      </c>
    </row>
    <row r="43" spans="3:11" x14ac:dyDescent="0.25">
      <c r="C43" s="22" t="s">
        <v>110</v>
      </c>
      <c r="D43" s="19" t="s">
        <v>129</v>
      </c>
      <c r="E43" s="19" t="s">
        <v>29</v>
      </c>
      <c r="F43" s="30" t="s">
        <v>137</v>
      </c>
      <c r="G43" s="19">
        <v>68.150000000000006</v>
      </c>
      <c r="H43" s="19" t="s">
        <v>66</v>
      </c>
      <c r="I43" s="21">
        <v>24.47</v>
      </c>
      <c r="J43" s="21">
        <f>ROUND(G43*I43,2)</f>
        <v>1667.63</v>
      </c>
      <c r="K43" s="69">
        <f>ROUND(J43*1.23,2)</f>
        <v>2051.1799999999998</v>
      </c>
    </row>
    <row r="44" spans="3:11" x14ac:dyDescent="0.25">
      <c r="C44" s="79" t="s">
        <v>95</v>
      </c>
      <c r="D44" s="80"/>
      <c r="E44" s="80"/>
      <c r="F44" s="80"/>
      <c r="G44" s="80"/>
      <c r="H44" s="80"/>
      <c r="I44" s="83"/>
      <c r="J44" s="21">
        <f>SUM(J42:J43)</f>
        <v>5330.67</v>
      </c>
      <c r="K44" s="70">
        <f>SUM(K42:K43)</f>
        <v>6556.7199999999993</v>
      </c>
    </row>
    <row r="45" spans="3:11" x14ac:dyDescent="0.25">
      <c r="C45" s="64"/>
      <c r="D45" s="65"/>
      <c r="E45" s="65"/>
      <c r="F45" s="65"/>
      <c r="G45" s="65"/>
      <c r="H45" s="65"/>
      <c r="I45" s="65"/>
      <c r="J45" s="66"/>
      <c r="K45" s="69"/>
    </row>
    <row r="46" spans="3:11" x14ac:dyDescent="0.25">
      <c r="C46" s="18"/>
      <c r="D46" s="19"/>
      <c r="E46" s="29" t="s">
        <v>30</v>
      </c>
      <c r="F46" s="43" t="s">
        <v>53</v>
      </c>
      <c r="G46" s="19"/>
      <c r="H46" s="19"/>
      <c r="I46" s="19"/>
      <c r="J46" s="28"/>
      <c r="K46" s="69"/>
    </row>
    <row r="47" spans="3:11" x14ac:dyDescent="0.25">
      <c r="C47" s="22" t="s">
        <v>110</v>
      </c>
      <c r="D47" s="19" t="s">
        <v>88</v>
      </c>
      <c r="E47" s="19" t="s">
        <v>31</v>
      </c>
      <c r="F47" s="30" t="s">
        <v>69</v>
      </c>
      <c r="G47" s="40">
        <v>1.93</v>
      </c>
      <c r="H47" s="19" t="s">
        <v>66</v>
      </c>
      <c r="I47" s="21">
        <v>19.63</v>
      </c>
      <c r="J47" s="21">
        <f t="shared" ref="J47:J52" si="8">ROUND(G47*I47,2)</f>
        <v>37.89</v>
      </c>
      <c r="K47" s="69">
        <f t="shared" ref="K47:K52" si="9">ROUND(J47*1.23,2)</f>
        <v>46.6</v>
      </c>
    </row>
    <row r="48" spans="3:11" x14ac:dyDescent="0.25">
      <c r="C48" s="22" t="s">
        <v>110</v>
      </c>
      <c r="D48" s="19" t="s">
        <v>88</v>
      </c>
      <c r="E48" s="19" t="s">
        <v>32</v>
      </c>
      <c r="F48" s="30" t="s">
        <v>70</v>
      </c>
      <c r="G48" s="40">
        <v>6.11</v>
      </c>
      <c r="H48" s="19" t="s">
        <v>66</v>
      </c>
      <c r="I48" s="21">
        <v>19.63</v>
      </c>
      <c r="J48" s="21">
        <f t="shared" si="8"/>
        <v>119.94</v>
      </c>
      <c r="K48" s="69">
        <f t="shared" si="9"/>
        <v>147.53</v>
      </c>
    </row>
    <row r="49" spans="3:11" x14ac:dyDescent="0.25">
      <c r="C49" s="18" t="s">
        <v>86</v>
      </c>
      <c r="D49" s="19">
        <v>79653</v>
      </c>
      <c r="E49" s="19" t="s">
        <v>33</v>
      </c>
      <c r="F49" s="30" t="s">
        <v>71</v>
      </c>
      <c r="G49" s="40">
        <v>0.5</v>
      </c>
      <c r="H49" s="19" t="s">
        <v>67</v>
      </c>
      <c r="I49" s="21">
        <v>52.97</v>
      </c>
      <c r="J49" s="21">
        <f t="shared" si="8"/>
        <v>26.49</v>
      </c>
      <c r="K49" s="69">
        <f t="shared" si="9"/>
        <v>32.58</v>
      </c>
    </row>
    <row r="50" spans="3:11" x14ac:dyDescent="0.25">
      <c r="C50" s="18" t="s">
        <v>64</v>
      </c>
      <c r="D50" s="19">
        <v>88317</v>
      </c>
      <c r="E50" s="19" t="s">
        <v>34</v>
      </c>
      <c r="F50" s="30" t="s">
        <v>72</v>
      </c>
      <c r="G50" s="40">
        <v>1</v>
      </c>
      <c r="H50" s="19" t="s">
        <v>68</v>
      </c>
      <c r="I50" s="21">
        <v>29.03</v>
      </c>
      <c r="J50" s="21">
        <f t="shared" si="8"/>
        <v>29.03</v>
      </c>
      <c r="K50" s="69">
        <f t="shared" si="9"/>
        <v>35.71</v>
      </c>
    </row>
    <row r="51" spans="3:11" x14ac:dyDescent="0.25">
      <c r="C51" s="18" t="s">
        <v>64</v>
      </c>
      <c r="D51" s="19">
        <v>88315</v>
      </c>
      <c r="E51" s="19" t="s">
        <v>35</v>
      </c>
      <c r="F51" s="30" t="s">
        <v>73</v>
      </c>
      <c r="G51" s="40">
        <v>1</v>
      </c>
      <c r="H51" s="19" t="s">
        <v>68</v>
      </c>
      <c r="I51" s="21">
        <v>18.89</v>
      </c>
      <c r="J51" s="21">
        <f t="shared" si="8"/>
        <v>18.89</v>
      </c>
      <c r="K51" s="69">
        <f t="shared" si="9"/>
        <v>23.23</v>
      </c>
    </row>
    <row r="52" spans="3:11" x14ac:dyDescent="0.25">
      <c r="C52" s="22" t="s">
        <v>110</v>
      </c>
      <c r="D52" s="19" t="s">
        <v>87</v>
      </c>
      <c r="E52" s="19" t="s">
        <v>36</v>
      </c>
      <c r="F52" s="30" t="s">
        <v>74</v>
      </c>
      <c r="G52" s="19">
        <v>8.0399999999999991</v>
      </c>
      <c r="H52" s="19" t="s">
        <v>66</v>
      </c>
      <c r="I52" s="21">
        <v>28.04</v>
      </c>
      <c r="J52" s="21">
        <f t="shared" si="8"/>
        <v>225.44</v>
      </c>
      <c r="K52" s="69">
        <f t="shared" si="9"/>
        <v>277.29000000000002</v>
      </c>
    </row>
    <row r="53" spans="3:11" x14ac:dyDescent="0.25">
      <c r="C53" s="79" t="s">
        <v>96</v>
      </c>
      <c r="D53" s="80"/>
      <c r="E53" s="80"/>
      <c r="F53" s="80"/>
      <c r="G53" s="80"/>
      <c r="H53" s="80"/>
      <c r="I53" s="83"/>
      <c r="J53" s="21">
        <f>SUM(J47:J52)</f>
        <v>457.68</v>
      </c>
      <c r="K53" s="70">
        <f>SUM(K47:K52)</f>
        <v>562.94000000000005</v>
      </c>
    </row>
    <row r="54" spans="3:11" x14ac:dyDescent="0.25">
      <c r="C54" s="18"/>
      <c r="D54" s="19"/>
      <c r="E54" s="29" t="s">
        <v>37</v>
      </c>
      <c r="F54" s="16" t="s">
        <v>54</v>
      </c>
      <c r="G54" s="19"/>
      <c r="H54" s="19"/>
      <c r="I54" s="19"/>
      <c r="J54" s="28"/>
      <c r="K54" s="69"/>
    </row>
    <row r="55" spans="3:11" x14ac:dyDescent="0.25">
      <c r="C55" s="18" t="s">
        <v>110</v>
      </c>
      <c r="D55" s="19" t="s">
        <v>141</v>
      </c>
      <c r="E55" s="19" t="s">
        <v>38</v>
      </c>
      <c r="F55" s="30" t="s">
        <v>143</v>
      </c>
      <c r="G55" s="40">
        <v>19.8</v>
      </c>
      <c r="H55" s="19" t="s">
        <v>66</v>
      </c>
      <c r="I55" s="21">
        <v>14.99</v>
      </c>
      <c r="J55" s="21">
        <f>ROUND(G55*I55,2)</f>
        <v>296.8</v>
      </c>
      <c r="K55" s="69">
        <f>ROUND(J55*1.23,2)</f>
        <v>365.06</v>
      </c>
    </row>
    <row r="56" spans="3:11" x14ac:dyDescent="0.25">
      <c r="C56" s="18" t="s">
        <v>110</v>
      </c>
      <c r="D56" s="19" t="s">
        <v>141</v>
      </c>
      <c r="E56" s="19" t="s">
        <v>39</v>
      </c>
      <c r="F56" s="30" t="s">
        <v>142</v>
      </c>
      <c r="G56" s="40">
        <v>27.06</v>
      </c>
      <c r="H56" s="19" t="s">
        <v>66</v>
      </c>
      <c r="I56" s="21">
        <v>14.99</v>
      </c>
      <c r="J56" s="21">
        <f>ROUND(G56*I56,2)</f>
        <v>405.63</v>
      </c>
      <c r="K56" s="69">
        <f>ROUND(J56*1.23,2)</f>
        <v>498.92</v>
      </c>
    </row>
    <row r="57" spans="3:11" x14ac:dyDescent="0.25">
      <c r="C57" s="18" t="s">
        <v>110</v>
      </c>
      <c r="D57" s="19" t="s">
        <v>140</v>
      </c>
      <c r="E57" s="19" t="s">
        <v>40</v>
      </c>
      <c r="F57" s="30" t="s">
        <v>144</v>
      </c>
      <c r="G57" s="40">
        <v>19.8</v>
      </c>
      <c r="H57" s="19" t="s">
        <v>66</v>
      </c>
      <c r="I57" s="21">
        <v>82.31</v>
      </c>
      <c r="J57" s="21">
        <f>ROUND(G57*I57,2)</f>
        <v>1629.74</v>
      </c>
      <c r="K57" s="69">
        <f>ROUND(J57*1.23,2)</f>
        <v>2004.58</v>
      </c>
    </row>
    <row r="58" spans="3:11" ht="29.25" x14ac:dyDescent="0.25">
      <c r="C58" s="18" t="s">
        <v>110</v>
      </c>
      <c r="D58" s="19" t="s">
        <v>140</v>
      </c>
      <c r="E58" s="19" t="s">
        <v>40</v>
      </c>
      <c r="F58" s="30" t="s">
        <v>145</v>
      </c>
      <c r="G58" s="40">
        <v>27.06</v>
      </c>
      <c r="H58" s="19" t="s">
        <v>66</v>
      </c>
      <c r="I58" s="21">
        <v>82.31</v>
      </c>
      <c r="J58" s="21">
        <f>ROUND(G58*I58,2)</f>
        <v>2227.31</v>
      </c>
      <c r="K58" s="69">
        <f>ROUND(J58*1.23,2)</f>
        <v>2739.59</v>
      </c>
    </row>
    <row r="59" spans="3:11" x14ac:dyDescent="0.25">
      <c r="C59" s="79" t="s">
        <v>97</v>
      </c>
      <c r="D59" s="80"/>
      <c r="E59" s="80"/>
      <c r="F59" s="80"/>
      <c r="G59" s="80"/>
      <c r="H59" s="80"/>
      <c r="I59" s="83"/>
      <c r="J59" s="21">
        <f>SUM(J55:J58)</f>
        <v>4559.4799999999996</v>
      </c>
      <c r="K59" s="70">
        <f>SUM(K55:K58)</f>
        <v>5608.15</v>
      </c>
    </row>
    <row r="60" spans="3:11" x14ac:dyDescent="0.25">
      <c r="C60" s="18"/>
      <c r="D60" s="19"/>
      <c r="E60" s="29" t="s">
        <v>41</v>
      </c>
      <c r="F60" s="16" t="s">
        <v>166</v>
      </c>
      <c r="G60" s="19"/>
      <c r="H60" s="19"/>
      <c r="I60" s="19"/>
      <c r="J60" s="28"/>
      <c r="K60" s="69"/>
    </row>
    <row r="61" spans="3:11" x14ac:dyDescent="0.25">
      <c r="C61" s="22" t="s">
        <v>110</v>
      </c>
      <c r="D61" s="23" t="s">
        <v>138</v>
      </c>
      <c r="E61" s="19" t="s">
        <v>42</v>
      </c>
      <c r="F61" s="30" t="s">
        <v>167</v>
      </c>
      <c r="G61" s="40">
        <v>4</v>
      </c>
      <c r="H61" s="19" t="s">
        <v>66</v>
      </c>
      <c r="I61" s="21">
        <v>81.14</v>
      </c>
      <c r="J61" s="21">
        <f t="shared" ref="J61:J67" si="10">ROUND(G61*I61,2)</f>
        <v>324.56</v>
      </c>
      <c r="K61" s="69">
        <f t="shared" ref="K61:K67" si="11">ROUND(J61*1.23,2)</f>
        <v>399.21</v>
      </c>
    </row>
    <row r="62" spans="3:11" x14ac:dyDescent="0.25">
      <c r="C62" s="22" t="s">
        <v>110</v>
      </c>
      <c r="D62" s="19" t="s">
        <v>136</v>
      </c>
      <c r="E62" s="19" t="s">
        <v>130</v>
      </c>
      <c r="F62" s="30" t="s">
        <v>168</v>
      </c>
      <c r="G62" s="40">
        <v>3.72</v>
      </c>
      <c r="H62" s="19" t="s">
        <v>82</v>
      </c>
      <c r="I62" s="21">
        <v>6.77</v>
      </c>
      <c r="J62" s="21">
        <f t="shared" si="10"/>
        <v>25.18</v>
      </c>
      <c r="K62" s="69">
        <f t="shared" si="11"/>
        <v>30.97</v>
      </c>
    </row>
    <row r="63" spans="3:11" x14ac:dyDescent="0.25">
      <c r="C63" s="22" t="s">
        <v>110</v>
      </c>
      <c r="D63" s="19" t="s">
        <v>147</v>
      </c>
      <c r="E63" s="19" t="s">
        <v>131</v>
      </c>
      <c r="F63" s="30" t="s">
        <v>169</v>
      </c>
      <c r="G63" s="40">
        <v>2.2599999999999998</v>
      </c>
      <c r="H63" s="19" t="s">
        <v>66</v>
      </c>
      <c r="I63" s="21">
        <v>90.19</v>
      </c>
      <c r="J63" s="21">
        <f t="shared" si="10"/>
        <v>203.83</v>
      </c>
      <c r="K63" s="69">
        <f t="shared" si="11"/>
        <v>250.71</v>
      </c>
    </row>
    <row r="64" spans="3:11" x14ac:dyDescent="0.25">
      <c r="C64" s="22" t="s">
        <v>110</v>
      </c>
      <c r="D64" s="19" t="s">
        <v>148</v>
      </c>
      <c r="E64" s="19" t="s">
        <v>132</v>
      </c>
      <c r="F64" s="30" t="s">
        <v>170</v>
      </c>
      <c r="G64" s="40">
        <v>0.113</v>
      </c>
      <c r="H64" s="19" t="s">
        <v>80</v>
      </c>
      <c r="I64" s="21">
        <v>259.52</v>
      </c>
      <c r="J64" s="21">
        <f t="shared" si="10"/>
        <v>29.33</v>
      </c>
      <c r="K64" s="69">
        <f t="shared" si="11"/>
        <v>36.08</v>
      </c>
    </row>
    <row r="65" spans="3:12" x14ac:dyDescent="0.25">
      <c r="C65" s="22" t="s">
        <v>110</v>
      </c>
      <c r="D65" s="19" t="s">
        <v>150</v>
      </c>
      <c r="E65" s="19" t="s">
        <v>151</v>
      </c>
      <c r="F65" s="30" t="s">
        <v>171</v>
      </c>
      <c r="G65" s="40">
        <v>9.17</v>
      </c>
      <c r="H65" s="19" t="s">
        <v>67</v>
      </c>
      <c r="I65" s="21">
        <v>5.27</v>
      </c>
      <c r="J65" s="21">
        <f t="shared" si="10"/>
        <v>48.33</v>
      </c>
      <c r="K65" s="69">
        <f t="shared" si="11"/>
        <v>59.45</v>
      </c>
    </row>
    <row r="66" spans="3:12" x14ac:dyDescent="0.25">
      <c r="C66" s="22" t="s">
        <v>110</v>
      </c>
      <c r="D66" s="19" t="s">
        <v>149</v>
      </c>
      <c r="E66" s="19" t="s">
        <v>152</v>
      </c>
      <c r="F66" s="30" t="s">
        <v>172</v>
      </c>
      <c r="G66" s="40">
        <v>3</v>
      </c>
      <c r="H66" s="19" t="s">
        <v>67</v>
      </c>
      <c r="I66" s="21">
        <v>5.31</v>
      </c>
      <c r="J66" s="21">
        <f t="shared" si="10"/>
        <v>15.93</v>
      </c>
      <c r="K66" s="69">
        <f t="shared" si="11"/>
        <v>19.59</v>
      </c>
    </row>
    <row r="67" spans="3:12" x14ac:dyDescent="0.25">
      <c r="C67" s="18" t="s">
        <v>110</v>
      </c>
      <c r="D67" s="19" t="s">
        <v>139</v>
      </c>
      <c r="E67" s="19" t="s">
        <v>153</v>
      </c>
      <c r="F67" s="30" t="s">
        <v>146</v>
      </c>
      <c r="G67" s="40">
        <v>3.76</v>
      </c>
      <c r="H67" s="19" t="s">
        <v>66</v>
      </c>
      <c r="I67" s="21">
        <v>41.13</v>
      </c>
      <c r="J67" s="21">
        <f t="shared" si="10"/>
        <v>154.65</v>
      </c>
      <c r="K67" s="69">
        <f t="shared" si="11"/>
        <v>190.22</v>
      </c>
    </row>
    <row r="68" spans="3:12" ht="15.75" thickBot="1" x14ac:dyDescent="0.3">
      <c r="C68" s="84" t="s">
        <v>98</v>
      </c>
      <c r="D68" s="85"/>
      <c r="E68" s="85"/>
      <c r="F68" s="85"/>
      <c r="G68" s="85"/>
      <c r="H68" s="85"/>
      <c r="I68" s="85"/>
      <c r="J68" s="41">
        <f>SUM(J61:J67)</f>
        <v>801.81000000000006</v>
      </c>
      <c r="K68" s="71">
        <f>SUM(K61:K67)</f>
        <v>986.23000000000013</v>
      </c>
    </row>
    <row r="69" spans="3:12" x14ac:dyDescent="0.25">
      <c r="C69" s="32"/>
      <c r="D69" s="17"/>
      <c r="E69" s="15" t="s">
        <v>43</v>
      </c>
      <c r="F69" s="33" t="s">
        <v>55</v>
      </c>
      <c r="G69" s="14"/>
      <c r="H69" s="14"/>
      <c r="I69" s="14"/>
      <c r="J69" s="17"/>
      <c r="K69" s="72"/>
    </row>
    <row r="70" spans="3:12" x14ac:dyDescent="0.25">
      <c r="C70" s="22" t="s">
        <v>110</v>
      </c>
      <c r="D70" s="19" t="s">
        <v>134</v>
      </c>
      <c r="E70" s="19" t="s">
        <v>44</v>
      </c>
      <c r="F70" s="30" t="s">
        <v>76</v>
      </c>
      <c r="G70" s="40">
        <v>13.6</v>
      </c>
      <c r="H70" s="19" t="s">
        <v>80</v>
      </c>
      <c r="I70" s="21">
        <v>49.2</v>
      </c>
      <c r="J70" s="21">
        <f>ROUND(G70*I70,2)</f>
        <v>669.12</v>
      </c>
      <c r="K70" s="69">
        <f>ROUND(J70*1.23,2)</f>
        <v>823.02</v>
      </c>
    </row>
    <row r="71" spans="3:12" x14ac:dyDescent="0.25">
      <c r="C71" s="22" t="s">
        <v>110</v>
      </c>
      <c r="D71" s="19" t="s">
        <v>133</v>
      </c>
      <c r="E71" s="19" t="s">
        <v>45</v>
      </c>
      <c r="F71" s="30" t="s">
        <v>75</v>
      </c>
      <c r="G71" s="40">
        <v>3.48</v>
      </c>
      <c r="H71" s="19" t="s">
        <v>80</v>
      </c>
      <c r="I71" s="21">
        <v>133.51</v>
      </c>
      <c r="J71" s="21">
        <f>ROUND(G71*I71,2)</f>
        <v>464.61</v>
      </c>
      <c r="K71" s="69">
        <f>ROUND(J71*1.23,2)</f>
        <v>571.47</v>
      </c>
    </row>
    <row r="72" spans="3:12" x14ac:dyDescent="0.25">
      <c r="C72" s="22" t="s">
        <v>110</v>
      </c>
      <c r="D72" s="19" t="s">
        <v>133</v>
      </c>
      <c r="E72" s="19" t="s">
        <v>46</v>
      </c>
      <c r="F72" s="30" t="s">
        <v>77</v>
      </c>
      <c r="G72" s="40">
        <v>13.6</v>
      </c>
      <c r="H72" s="19" t="s">
        <v>80</v>
      </c>
      <c r="I72" s="21">
        <v>133.51</v>
      </c>
      <c r="J72" s="21">
        <f>ROUND(G72*I72,2)</f>
        <v>1815.74</v>
      </c>
      <c r="K72" s="69">
        <f>ROUND(J72*1.23,2)</f>
        <v>2233.36</v>
      </c>
    </row>
    <row r="73" spans="3:12" x14ac:dyDescent="0.25">
      <c r="C73" s="79" t="s">
        <v>99</v>
      </c>
      <c r="D73" s="80"/>
      <c r="E73" s="80"/>
      <c r="F73" s="80"/>
      <c r="G73" s="80"/>
      <c r="H73" s="80"/>
      <c r="I73" s="83"/>
      <c r="J73" s="21">
        <f>SUM(J70:J72)</f>
        <v>2949.4700000000003</v>
      </c>
      <c r="K73" s="70">
        <f>SUM(K70:K72)</f>
        <v>3627.8500000000004</v>
      </c>
    </row>
    <row r="74" spans="3:12" x14ac:dyDescent="0.25">
      <c r="C74" s="27"/>
      <c r="D74" s="28"/>
      <c r="E74" s="29" t="s">
        <v>47</v>
      </c>
      <c r="F74" s="46" t="s">
        <v>56</v>
      </c>
      <c r="G74" s="19"/>
      <c r="H74" s="19"/>
      <c r="I74" s="19"/>
      <c r="J74" s="28"/>
      <c r="K74" s="69"/>
    </row>
    <row r="75" spans="3:12" x14ac:dyDescent="0.25">
      <c r="C75" s="22" t="s">
        <v>110</v>
      </c>
      <c r="D75" s="19" t="s">
        <v>65</v>
      </c>
      <c r="E75" s="19" t="s">
        <v>48</v>
      </c>
      <c r="F75" s="30" t="s">
        <v>78</v>
      </c>
      <c r="G75" s="19">
        <v>17.55</v>
      </c>
      <c r="H75" s="19" t="s">
        <v>80</v>
      </c>
      <c r="I75" s="21">
        <v>82.6</v>
      </c>
      <c r="J75" s="21">
        <f>ROUND(G75*I75,2)</f>
        <v>1449.63</v>
      </c>
      <c r="K75" s="69">
        <f>ROUND(J75*1.23,2)</f>
        <v>1783.04</v>
      </c>
    </row>
    <row r="76" spans="3:12" x14ac:dyDescent="0.25">
      <c r="C76" s="18" t="s">
        <v>64</v>
      </c>
      <c r="D76" s="19">
        <v>9537</v>
      </c>
      <c r="E76" s="19" t="s">
        <v>49</v>
      </c>
      <c r="F76" s="30" t="s">
        <v>79</v>
      </c>
      <c r="G76" s="19">
        <f>9.7*24.7</f>
        <v>239.58999999999997</v>
      </c>
      <c r="H76" s="19" t="s">
        <v>66</v>
      </c>
      <c r="I76" s="21">
        <v>2.5499999999999998</v>
      </c>
      <c r="J76" s="21">
        <f>ROUND(G76*I76,2)</f>
        <v>610.95000000000005</v>
      </c>
      <c r="K76" s="69">
        <f>ROUND(J76*1.23,2)</f>
        <v>751.47</v>
      </c>
    </row>
    <row r="77" spans="3:12" x14ac:dyDescent="0.25">
      <c r="C77" s="79" t="s">
        <v>100</v>
      </c>
      <c r="D77" s="80"/>
      <c r="E77" s="80"/>
      <c r="F77" s="80"/>
      <c r="G77" s="80"/>
      <c r="H77" s="80"/>
      <c r="I77" s="83"/>
      <c r="J77" s="21">
        <f>SUM(J75:J76)</f>
        <v>2060.58</v>
      </c>
      <c r="K77" s="70">
        <f>SUM(K75:K76)</f>
        <v>2534.5100000000002</v>
      </c>
    </row>
    <row r="78" spans="3:12" x14ac:dyDescent="0.25">
      <c r="C78" s="36"/>
      <c r="D78" s="37"/>
      <c r="E78" s="37"/>
      <c r="F78" s="37"/>
      <c r="G78" s="37"/>
      <c r="H78" s="37"/>
      <c r="I78" s="37"/>
      <c r="J78" s="39"/>
      <c r="K78" s="44"/>
    </row>
    <row r="79" spans="3:12" x14ac:dyDescent="0.25">
      <c r="C79" s="73" t="s">
        <v>165</v>
      </c>
      <c r="D79" s="74"/>
      <c r="E79" s="74"/>
      <c r="F79" s="74"/>
      <c r="G79" s="74"/>
      <c r="H79" s="74"/>
      <c r="I79" s="74"/>
      <c r="J79" s="105">
        <f>J77+J73+J68+J59+J53+J44+J37+J27+J24+J21</f>
        <v>42389.15</v>
      </c>
      <c r="K79" s="106"/>
      <c r="L79" s="45"/>
    </row>
    <row r="80" spans="3:12" ht="15.75" thickBot="1" x14ac:dyDescent="0.3">
      <c r="C80" s="75" t="s">
        <v>174</v>
      </c>
      <c r="D80" s="76"/>
      <c r="E80" s="76"/>
      <c r="F80" s="76"/>
      <c r="G80" s="76"/>
      <c r="H80" s="76"/>
      <c r="I80" s="76"/>
      <c r="J80" s="107">
        <f>ROUND(K77+K73+K68+K59+K53+K44+K37+K27+K24+K21,2)</f>
        <v>52138.63</v>
      </c>
      <c r="K80" s="108"/>
      <c r="L80" s="45"/>
    </row>
    <row r="81" spans="3:11" ht="15.75" thickTop="1" x14ac:dyDescent="0.25">
      <c r="C81" s="77" t="s">
        <v>89</v>
      </c>
      <c r="D81" s="78"/>
      <c r="E81" s="78"/>
      <c r="F81" s="78"/>
      <c r="G81" s="78"/>
      <c r="H81" s="78"/>
      <c r="I81" s="78"/>
      <c r="J81" s="3"/>
      <c r="K81" s="4"/>
    </row>
    <row r="82" spans="3:11" ht="15" customHeight="1" x14ac:dyDescent="0.25">
      <c r="C82" s="97" t="s">
        <v>104</v>
      </c>
      <c r="D82" s="98"/>
      <c r="E82" s="98"/>
      <c r="F82" s="98"/>
      <c r="G82" s="98"/>
      <c r="H82" s="98"/>
      <c r="I82" s="98"/>
      <c r="J82" s="6"/>
      <c r="K82" s="7"/>
    </row>
    <row r="83" spans="3:11" ht="12.75" customHeight="1" x14ac:dyDescent="0.25">
      <c r="C83" s="97" t="s">
        <v>105</v>
      </c>
      <c r="D83" s="98"/>
      <c r="E83" s="98"/>
      <c r="F83" s="98"/>
      <c r="G83" s="98"/>
      <c r="H83" s="98"/>
      <c r="I83" s="98"/>
      <c r="J83" s="6"/>
      <c r="K83" s="7"/>
    </row>
    <row r="84" spans="3:11" ht="15" customHeight="1" x14ac:dyDescent="0.25">
      <c r="C84" s="97" t="s">
        <v>135</v>
      </c>
      <c r="D84" s="98"/>
      <c r="E84" s="98"/>
      <c r="F84" s="98"/>
      <c r="G84" s="98"/>
      <c r="H84" s="98"/>
      <c r="I84" s="98"/>
      <c r="J84" s="6"/>
      <c r="K84" s="7"/>
    </row>
    <row r="85" spans="3:11" ht="15" customHeight="1" x14ac:dyDescent="0.25">
      <c r="C85" s="97" t="s">
        <v>173</v>
      </c>
      <c r="D85" s="98"/>
      <c r="E85" s="98"/>
      <c r="F85" s="98"/>
      <c r="G85" s="98"/>
      <c r="H85" s="98"/>
      <c r="I85" s="98"/>
      <c r="J85" s="6"/>
      <c r="K85" s="7"/>
    </row>
    <row r="86" spans="3:11" x14ac:dyDescent="0.25">
      <c r="C86" s="97" t="s">
        <v>90</v>
      </c>
      <c r="D86" s="98"/>
      <c r="E86" s="98"/>
      <c r="F86" s="98"/>
      <c r="G86" s="98"/>
      <c r="H86" s="98"/>
      <c r="I86" s="98"/>
      <c r="J86" s="6"/>
      <c r="K86" s="7"/>
    </row>
    <row r="87" spans="3:11" x14ac:dyDescent="0.25">
      <c r="C87" s="34" t="s">
        <v>154</v>
      </c>
      <c r="D87" s="6"/>
      <c r="E87" s="6"/>
      <c r="F87" s="6"/>
      <c r="G87" s="6"/>
      <c r="H87" s="6"/>
      <c r="I87" s="6"/>
      <c r="J87" s="6"/>
      <c r="K87" s="7"/>
    </row>
    <row r="88" spans="3:11" x14ac:dyDescent="0.25">
      <c r="C88" s="5"/>
      <c r="D88" s="6"/>
      <c r="E88" s="6"/>
      <c r="F88" s="6"/>
      <c r="G88" s="6"/>
      <c r="H88" s="6"/>
      <c r="I88" s="6"/>
      <c r="J88" s="6"/>
      <c r="K88" s="7"/>
    </row>
    <row r="89" spans="3:11" x14ac:dyDescent="0.25">
      <c r="C89" s="5"/>
      <c r="D89" s="6"/>
      <c r="E89" s="6"/>
      <c r="F89" s="6"/>
      <c r="G89" s="6"/>
      <c r="H89" s="6"/>
      <c r="I89" s="6"/>
      <c r="J89" s="6"/>
      <c r="K89" s="7"/>
    </row>
    <row r="90" spans="3:11" x14ac:dyDescent="0.25">
      <c r="C90" s="5"/>
      <c r="D90" s="6"/>
      <c r="E90" s="6"/>
      <c r="F90" s="6"/>
      <c r="G90" s="6"/>
      <c r="H90" s="6"/>
      <c r="I90" s="6"/>
      <c r="J90" s="6"/>
      <c r="K90" s="7"/>
    </row>
    <row r="91" spans="3:11" x14ac:dyDescent="0.25">
      <c r="C91" s="99"/>
      <c r="D91" s="100"/>
      <c r="E91" s="100"/>
      <c r="F91" s="100"/>
      <c r="G91" s="100"/>
      <c r="H91" s="100"/>
      <c r="I91" s="100"/>
      <c r="J91" s="100"/>
      <c r="K91" s="101"/>
    </row>
    <row r="92" spans="3:11" x14ac:dyDescent="0.25">
      <c r="C92" s="102" t="s">
        <v>155</v>
      </c>
      <c r="D92" s="103"/>
      <c r="E92" s="103"/>
      <c r="F92" s="103"/>
      <c r="G92" s="103"/>
      <c r="H92" s="103"/>
      <c r="I92" s="103"/>
      <c r="J92" s="103"/>
      <c r="K92" s="104"/>
    </row>
    <row r="93" spans="3:11" ht="15.75" thickBot="1" x14ac:dyDescent="0.3">
      <c r="C93" s="86" t="s">
        <v>157</v>
      </c>
      <c r="D93" s="87"/>
      <c r="E93" s="87"/>
      <c r="F93" s="87"/>
      <c r="G93" s="87"/>
      <c r="H93" s="87"/>
      <c r="I93" s="87"/>
      <c r="J93" s="87"/>
      <c r="K93" s="88"/>
    </row>
    <row r="94" spans="3:11" ht="15.75" thickTop="1" x14ac:dyDescent="0.25">
      <c r="C94" s="31"/>
      <c r="D94" s="31"/>
      <c r="E94" s="31"/>
      <c r="F94" s="31"/>
      <c r="G94" s="31"/>
      <c r="H94" s="31"/>
      <c r="I94" s="31"/>
      <c r="J94" s="31"/>
      <c r="K94" s="31"/>
    </row>
    <row r="97" spans="6:6" x14ac:dyDescent="0.25">
      <c r="F97" s="35" t="s">
        <v>156</v>
      </c>
    </row>
  </sheetData>
  <mergeCells count="29">
    <mergeCell ref="C93:K93"/>
    <mergeCell ref="C7:K7"/>
    <mergeCell ref="C8:K8"/>
    <mergeCell ref="C9:K9"/>
    <mergeCell ref="C10:K10"/>
    <mergeCell ref="C11:K11"/>
    <mergeCell ref="C23:D23"/>
    <mergeCell ref="C86:I86"/>
    <mergeCell ref="C91:K91"/>
    <mergeCell ref="C92:K92"/>
    <mergeCell ref="C85:I85"/>
    <mergeCell ref="C82:I82"/>
    <mergeCell ref="C83:I83"/>
    <mergeCell ref="J79:K79"/>
    <mergeCell ref="J80:K80"/>
    <mergeCell ref="C84:I84"/>
    <mergeCell ref="C79:I79"/>
    <mergeCell ref="C80:I80"/>
    <mergeCell ref="C81:I81"/>
    <mergeCell ref="C37:I37"/>
    <mergeCell ref="C21:I21"/>
    <mergeCell ref="C24:I24"/>
    <mergeCell ref="C27:I27"/>
    <mergeCell ref="C77:I77"/>
    <mergeCell ref="C73:I73"/>
    <mergeCell ref="C68:I68"/>
    <mergeCell ref="C59:I59"/>
    <mergeCell ref="C53:I53"/>
    <mergeCell ref="C44:I4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8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Planilha1</vt:lpstr>
      <vt:lpstr>Planilha1!Area_de_impressao</vt:lpstr>
      <vt:lpstr>Planilha1!Titulos_de_impressao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Usuário do Windows</cp:lastModifiedBy>
  <cp:lastPrinted>2017-12-14T17:04:14Z</cp:lastPrinted>
  <dcterms:created xsi:type="dcterms:W3CDTF">2017-10-17T12:24:46Z</dcterms:created>
  <dcterms:modified xsi:type="dcterms:W3CDTF">2017-12-14T17:06:02Z</dcterms:modified>
</cp:coreProperties>
</file>