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2.png" ContentType="image/png"/>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le 1" sheetId="1" state="visible" r:id="rId2"/>
    <sheet name="Planilha1" sheetId="2" state="hidden" r:id="rId3"/>
  </sheets>
  <definedNames>
    <definedName function="false" hidden="false" localSheetId="0" name="_xlnm.Print_Area" vbProcedure="false">'Table 1'!$A$1:$I$78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<sst xmlns="http://schemas.openxmlformats.org/spreadsheetml/2006/main" count="244" uniqueCount="146">
  <si>
    <t xml:space="preserve">Objeto: Contratação de empresa especializada para execução da obra de construção de calçadas, rampas de acessibilidade, guias leve, quadra de basquete 3, quadras de vôlei de areia, campo de futebol de areia, academia ao ar livre e tratos culturais no Parque Ecológico do Biriguizinho, com fornecimento de materiais, mão de obra e equipamentos.</t>
  </si>
  <si>
    <t xml:space="preserve">Local: Avenida João Cernach, entre a Av. Vitória Régia, Av. José Ravagnani e Rua Guarani</t>
  </si>
  <si>
    <t xml:space="preserve">Cidade: Birigui-SP.</t>
  </si>
  <si>
    <t xml:space="preserve">PLANILHA ORÇAMENTÁRIA</t>
  </si>
  <si>
    <t xml:space="preserve">ITEM</t>
  </si>
  <si>
    <t xml:space="preserve">REF.</t>
  </si>
  <si>
    <t xml:space="preserve">CÓDIGO</t>
  </si>
  <si>
    <t xml:space="preserve">DISCRIMINAÇÃO DOS SERVIÇOS</t>
  </si>
  <si>
    <t xml:space="preserve">UNID</t>
  </si>
  <si>
    <t xml:space="preserve">QTDE</t>
  </si>
  <si>
    <t xml:space="preserve">PREÇOS UNIT.
S/ BDI</t>
  </si>
  <si>
    <t xml:space="preserve">PREÇOS UNIT.
C/ BDI</t>
  </si>
  <si>
    <t xml:space="preserve">TOTAL</t>
  </si>
  <si>
    <t xml:space="preserve">SERVIÇOS PRELIMINARES</t>
  </si>
  <si>
    <t xml:space="preserve">Desconto</t>
  </si>
  <si>
    <t xml:space="preserve">1.1</t>
  </si>
  <si>
    <t xml:space="preserve">FDE</t>
  </si>
  <si>
    <t xml:space="preserve">16.06.078</t>
  </si>
  <si>
    <t xml:space="preserve">Placa de identificação para obra 2,00 x 3,00m</t>
  </si>
  <si>
    <t xml:space="preserve">m2</t>
  </si>
  <si>
    <t xml:space="preserve">1.2</t>
  </si>
  <si>
    <t xml:space="preserve">CPOS</t>
  </si>
  <si>
    <t xml:space="preserve">02.10.060</t>
  </si>
  <si>
    <t xml:space="preserve">Locação do calçamento</t>
  </si>
  <si>
    <t xml:space="preserve">Sub-total</t>
  </si>
  <si>
    <t xml:space="preserve">CALÇADAS E RAMPAS</t>
  </si>
  <si>
    <t xml:space="preserve">2.1</t>
  </si>
  <si>
    <t xml:space="preserve">SINAPI </t>
  </si>
  <si>
    <t xml:space="preserve">Limpeza mecanizada de camada vegetal, vegetação e pequenas árvores (diâmetro tronco menor que 0,20m) com trator de esteiras</t>
  </si>
  <si>
    <t xml:space="preserve">2.2</t>
  </si>
  <si>
    <t xml:space="preserve">05.10.010</t>
  </si>
  <si>
    <t xml:space="preserve">Carregamento mecanizado de solo proveniente da limpeza mecanizada (dentro na obra) bota-fora</t>
  </si>
  <si>
    <t xml:space="preserve">m3</t>
  </si>
  <si>
    <t xml:space="preserve">2.3</t>
  </si>
  <si>
    <t xml:space="preserve">SINAPI</t>
  </si>
  <si>
    <t xml:space="preserve">Transporte de terra c/ caminhão basculante 6 m3 em via urbana pavimentada DMT até 30 Km (41,00 m3 x 11 Km) bota-fora</t>
  </si>
  <si>
    <t xml:space="preserve">m3xKm</t>
  </si>
  <si>
    <t xml:space="preserve">2.4</t>
  </si>
  <si>
    <t xml:space="preserve">Carregamento mecanizado de solo de 1ª categoria (jazida na obra/escav.quadras de areia)</t>
  </si>
  <si>
    <t xml:space="preserve">2.5</t>
  </si>
  <si>
    <t xml:space="preserve">Transporte de terra com caminhão basculante de 6 m3 em via urbana (até 500 metros)</t>
  </si>
  <si>
    <t xml:space="preserve">2.6</t>
  </si>
  <si>
    <t xml:space="preserve">Espalhamento de material (terra) c/ trator de esteira</t>
  </si>
  <si>
    <t xml:space="preserve">2.7</t>
  </si>
  <si>
    <t xml:space="preserve">Regularização de superfícies c/ motoniveladora</t>
  </si>
  <si>
    <t xml:space="preserve">2.8</t>
  </si>
  <si>
    <t xml:space="preserve">01.06.001</t>
  </si>
  <si>
    <t xml:space="preserve">Apiloamento para simples regularização</t>
  </si>
  <si>
    <t xml:space="preserve">2.9</t>
  </si>
  <si>
    <t xml:space="preserve">Lastro de areia esp.= 6cm</t>
  </si>
  <si>
    <t xml:space="preserve">2.10</t>
  </si>
  <si>
    <t xml:space="preserve">16.02.027</t>
  </si>
  <si>
    <t xml:space="preserve">GA-01 Guia leve ou separador de pisos</t>
  </si>
  <si>
    <t xml:space="preserve">m</t>
  </si>
  <si>
    <t xml:space="preserve">2.11</t>
  </si>
  <si>
    <t xml:space="preserve">54.04.340</t>
  </si>
  <si>
    <t xml:space="preserve">Pavimentação em lajota de concreto 35Mpa 16 faces com rejunte em areia (esp.= 6cm)</t>
  </si>
  <si>
    <t xml:space="preserve">QUADRAS, CAMPO DE FUTEBOL E ACADEMIA AO AR LIVRE</t>
  </si>
  <si>
    <t xml:space="preserve">3.1</t>
  </si>
  <si>
    <t xml:space="preserve">Limpeza mecanizada de camada vegetal, vegetação e pequenas árvores (diâmetro tronco menor que 0,20m) com trator de esteiras (academia e quadra de basquete 3)</t>
  </si>
  <si>
    <t xml:space="preserve">3.2</t>
  </si>
  <si>
    <t xml:space="preserve">3.3</t>
  </si>
  <si>
    <t xml:space="preserve">Transporte de terra c/ caminhão basculante 6 m3 em via urbana pavimentada DMT até 30 Km (14,65m3 x 11 Km) bota-fora</t>
  </si>
  <si>
    <t xml:space="preserve">3.4</t>
  </si>
  <si>
    <t xml:space="preserve">11.18.040</t>
  </si>
  <si>
    <t xml:space="preserve">Lastro de pedra britada esp.= 2cm (academia)</t>
  </si>
  <si>
    <t xml:space="preserve">3.5</t>
  </si>
  <si>
    <t xml:space="preserve">10.02.020</t>
  </si>
  <si>
    <t xml:space="preserve">Armadura em tela soldada de aço Q 92 (15 x 15cm) D = 4,2 mm (academia)</t>
  </si>
  <si>
    <t xml:space="preserve">Kg</t>
  </si>
  <si>
    <t xml:space="preserve">3.6</t>
  </si>
  <si>
    <t xml:space="preserve">09.01.020</t>
  </si>
  <si>
    <t xml:space="preserve">Forma de madeira comum (academia)</t>
  </si>
  <si>
    <t xml:space="preserve">3.7</t>
  </si>
  <si>
    <t xml:space="preserve">11.01.130</t>
  </si>
  <si>
    <t xml:space="preserve">Concreto usinado Fck 25 MPa (academia)</t>
  </si>
  <si>
    <t xml:space="preserve">3.8</t>
  </si>
  <si>
    <t xml:space="preserve">11.16.020</t>
  </si>
  <si>
    <t xml:space="preserve">Lançamento, espalhamento e adensamento de concreto (academia)</t>
  </si>
  <si>
    <t xml:space="preserve">3.9</t>
  </si>
  <si>
    <t xml:space="preserve">13.02.033</t>
  </si>
  <si>
    <t xml:space="preserve">QE-33 Espaço multi esportivo/piso de concreto armado (incl. polimento e cortes) p/ quadra de Basquete 3 (incluso pintura das faixas demarcatórias)</t>
  </si>
  <si>
    <t xml:space="preserve">3.10</t>
  </si>
  <si>
    <t xml:space="preserve">06.03.080</t>
  </si>
  <si>
    <t xml:space="preserve">QE-39 Tabela de basquete, com aro e rede</t>
  </si>
  <si>
    <t xml:space="preserve">un</t>
  </si>
  <si>
    <t xml:space="preserve">3.11</t>
  </si>
  <si>
    <t xml:space="preserve">Escavação mecanizada de solo 1ª categoria em campo aberto (Quadras de Vôlei e Campo
de Futebol) (2 x 8,00 x 16,00 m x 0,25m)  + (24,00m x 18,00m x 0,25m)</t>
  </si>
  <si>
    <t xml:space="preserve">3.12</t>
  </si>
  <si>
    <t xml:space="preserve">Lastro de areia p/ quadra de vôlei 2 x (8,00m x 16,00m) esp.= 20cm</t>
  </si>
  <si>
    <t xml:space="preserve">3.13</t>
  </si>
  <si>
    <t xml:space="preserve">16.04.001</t>
  </si>
  <si>
    <t xml:space="preserve">QE-02 Poste para rede de voleibol incluso rede</t>
  </si>
  <si>
    <t xml:space="preserve">pr</t>
  </si>
  <si>
    <t xml:space="preserve">3.14</t>
  </si>
  <si>
    <t xml:space="preserve">Lastro de areia p/ campo de futebol (24,00m x 18,00m) esp.= 20cm</t>
  </si>
  <si>
    <t xml:space="preserve">3.15</t>
  </si>
  <si>
    <t xml:space="preserve">COTAÇÃO</t>
  </si>
  <si>
    <t xml:space="preserve">COMERCIAL</t>
  </si>
  <si>
    <t xml:space="preserve">Trave de futebol completa com rede</t>
  </si>
  <si>
    <t xml:space="preserve">unid.</t>
  </si>
  <si>
    <t xml:space="preserve">3.16</t>
  </si>
  <si>
    <t xml:space="preserve">PRESSÃO DE PERNAS TRIPLO \Exercitador de pernas</t>
  </si>
  <si>
    <t xml:space="preserve">3.17</t>
  </si>
  <si>
    <t xml:space="preserve">ROTAÇÃO DIAGONAL DUPLO \ GIRO DIAGONAL</t>
  </si>
  <si>
    <t xml:space="preserve">3.18</t>
  </si>
  <si>
    <t xml:space="preserve">ALONGADOR 3 ALTURAS</t>
  </si>
  <si>
    <t xml:space="preserve">3.19</t>
  </si>
  <si>
    <t xml:space="preserve">ESQUI INDIVIDUAL</t>
  </si>
  <si>
    <t xml:space="preserve">3.20</t>
  </si>
  <si>
    <t xml:space="preserve">ADUÇÃO E ABDUÇÃO DE PERNAS</t>
  </si>
  <si>
    <t xml:space="preserve">3.21</t>
  </si>
  <si>
    <t xml:space="preserve">CAMINHADA DUPLO</t>
  </si>
  <si>
    <t xml:space="preserve">SERVIÇOS COMPLEMENTARES</t>
  </si>
  <si>
    <t xml:space="preserve">4.1</t>
  </si>
  <si>
    <t xml:space="preserve">35.04.120</t>
  </si>
  <si>
    <t xml:space="preserve">Banco em concreto pré-moldado, dimensões 150 x 45 x 45 cm</t>
  </si>
  <si>
    <t xml:space="preserve">TRATOS CULTURAIS</t>
  </si>
  <si>
    <t xml:space="preserve">5.1</t>
  </si>
  <si>
    <t xml:space="preserve">MANUTENÇÃO DE ACEIROS – (2 meses de serviços)</t>
  </si>
  <si>
    <t xml:space="preserve">Ha</t>
  </si>
  <si>
    <t xml:space="preserve">5.2</t>
  </si>
  <si>
    <t xml:space="preserve">IRRIGAÇÃO DE MANUTENÇÃO – (2 meses de serviços)</t>
  </si>
  <si>
    <t xml:space="preserve">5.3</t>
  </si>
  <si>
    <t xml:space="preserve">CONTROLE DE PLANTAS DANINHAS (MANUAL) – (2 meses de serviços)</t>
  </si>
  <si>
    <t xml:space="preserve">5.4</t>
  </si>
  <si>
    <t xml:space="preserve">CONTROLE DE PLANTAS DANINHAS (MECANIZADO) – (2 meses de serviços)</t>
  </si>
  <si>
    <t xml:space="preserve">5.5</t>
  </si>
  <si>
    <t xml:space="preserve">CONTROLE DE PLANTAS DANINHAS (QUÍMICO) – (2 meses de serviços)</t>
  </si>
  <si>
    <t xml:space="preserve">5.6</t>
  </si>
  <si>
    <t xml:space="preserve">CONTROLE DE FORMIGAS E CUPINS – (2 meses de serviços)</t>
  </si>
  <si>
    <t xml:space="preserve">5.7</t>
  </si>
  <si>
    <t xml:space="preserve">ADUBAÇÕES DE COBERTURA - (2 meses de serviços)</t>
  </si>
  <si>
    <t xml:space="preserve">5.8</t>
  </si>
  <si>
    <t xml:space="preserve">CONDUÇÃO DA MUDA (TUTORAMENTO) - (2 meses de serviços)</t>
  </si>
  <si>
    <t xml:space="preserve">5.9</t>
  </si>
  <si>
    <t xml:space="preserve">FERTILIZANTE – COBERTURA - (2 meses de serviços)</t>
  </si>
  <si>
    <t xml:space="preserve">(Trezentos e Quarenta e Cinco Mil Oitocentos e Trinta e Sete Reais e Nove Centavos)</t>
  </si>
  <si>
    <t xml:space="preserve">Fontes: SINAPI (Novembro/2.022), FDE (Janeiro/2.023), CPOS 188 (Novembro/2.022) e Cotações Comerciais</t>
  </si>
  <si>
    <t xml:space="preserve">Birigui, 24 de Março de 2.023.</t>
  </si>
  <si>
    <t xml:space="preserve">       Eng.º  Civil MAURICIO  PEREIRA                                                                                                                Eng.ª Ambiental GABRIELA BARBOSA DOS SANTOS ALOIZIO</t>
  </si>
  <si>
    <r>
      <rPr>
        <b val="true"/>
        <sz val="12"/>
        <color rgb="FF000000"/>
        <rFont val="Arial"/>
        <family val="2"/>
        <charset val="1"/>
      </rPr>
      <t xml:space="preserve">             </t>
    </r>
    <r>
      <rPr>
        <sz val="12"/>
        <color rgb="FF000000"/>
        <rFont val="Arial"/>
        <family val="2"/>
        <charset val="1"/>
      </rPr>
      <t xml:space="preserve">CREA-SP nº 0601431537</t>
    </r>
  </si>
  <si>
    <t xml:space="preserve">CREA-SP nº 5062895671</t>
  </si>
  <si>
    <t xml:space="preserve">ROGÉRIO VENÍCIUS COSTA FERNANDES                                                                                                                                                ANDRÉ LUIZ BRANCO</t>
  </si>
  <si>
    <t xml:space="preserve">                   Secretário de Obras</t>
  </si>
  <si>
    <t xml:space="preserve">Secretário de Meio Ambiente</t>
  </si>
</sst>
</file>

<file path=xl/styles.xml><?xml version="1.0" encoding="utf-8"?>
<styleSheet xmlns="http://schemas.openxmlformats.org/spreadsheetml/2006/main">
  <numFmts count="11">
    <numFmt numFmtId="164" formatCode="General"/>
    <numFmt numFmtId="165" formatCode="_-[$R$-416]\ * #,##0.00_-;\-[$R$-416]\ * #,##0.00_-;_-[$R$-416]\ * \-??_-;_-@_-"/>
    <numFmt numFmtId="166" formatCode="#,##0.00"/>
    <numFmt numFmtId="167" formatCode="0%"/>
    <numFmt numFmtId="168" formatCode="0.00%"/>
    <numFmt numFmtId="169" formatCode="0.0000%"/>
    <numFmt numFmtId="170" formatCode="0"/>
    <numFmt numFmtId="171" formatCode="0.0"/>
    <numFmt numFmtId="172" formatCode="_-* #,##0.00_-;\-* #,##0.00_-;_-* \-??_-;_-@_-"/>
    <numFmt numFmtId="173" formatCode="&quot;R$ &quot;#,##0.00;[RED]&quot;-R$ &quot;#,##0.00"/>
    <numFmt numFmtId="174" formatCode="0.00"/>
  </numFmts>
  <fonts count="14">
    <font>
      <sz val="10"/>
      <color rgb="FF000000"/>
      <name val="Times New Roman"/>
      <family val="0"/>
      <charset val="204"/>
    </font>
    <font>
      <sz val="10"/>
      <name val="Arial"/>
      <family val="0"/>
    </font>
    <font>
      <sz val="10"/>
      <name val="Arial"/>
      <family val="0"/>
    </font>
    <font>
      <sz val="10"/>
      <name val="Arial"/>
      <family val="0"/>
    </font>
    <font>
      <sz val="12"/>
      <color rgb="FF000000"/>
      <name val="Arial"/>
      <family val="2"/>
      <charset val="1"/>
    </font>
    <font>
      <sz val="10"/>
      <color rgb="FF000000"/>
      <name val="Times New Roman"/>
      <family val="1"/>
      <charset val="1"/>
    </font>
    <font>
      <b val="true"/>
      <sz val="12"/>
      <color rgb="FF000000"/>
      <name val="Arial"/>
      <family val="2"/>
      <charset val="1"/>
    </font>
    <font>
      <b val="true"/>
      <sz val="12"/>
      <name val="Arial"/>
      <family val="2"/>
      <charset val="1"/>
    </font>
    <font>
      <sz val="12"/>
      <name val="Arial"/>
      <family val="2"/>
      <charset val="1"/>
    </font>
    <font>
      <sz val="12"/>
      <color rgb="FFFF0000"/>
      <name val="Arial"/>
      <family val="2"/>
      <charset val="1"/>
    </font>
    <font>
      <sz val="11"/>
      <color rgb="FF000000"/>
      <name val="Arial"/>
      <family val="2"/>
      <charset val="1"/>
    </font>
    <font>
      <sz val="14"/>
      <color rgb="FF000000"/>
      <name val="Times New Roman"/>
      <family val="1"/>
      <charset val="1"/>
    </font>
    <font>
      <sz val="10"/>
      <color rgb="FF000000"/>
      <name val="Arial"/>
      <family val="2"/>
      <charset val="1"/>
    </font>
    <font>
      <b val="true"/>
      <sz val="10"/>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BEBEBE"/>
        <bgColor rgb="FFD9D9D9"/>
      </patternFill>
    </fill>
    <fill>
      <patternFill patternType="solid">
        <fgColor rgb="FFD9D9D9"/>
        <bgColor rgb="FFBEBEBE"/>
      </patternFill>
    </fill>
  </fills>
  <borders count="4">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style="thin"/>
      <right style="medium">
        <color rgb="FF000080"/>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5"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7" fontId="5" fillId="0" borderId="0" applyFont="true" applyBorder="false" applyAlignment="true" applyProtection="false">
      <alignment horizontal="general" vertical="bottom" textRotation="0" wrapText="false" indent="0" shrinkToFit="false"/>
    </xf>
  </cellStyleXfs>
  <cellXfs count="8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5" fontId="4" fillId="0" borderId="0" xfId="0" applyFont="true" applyBorder="false" applyAlignment="true" applyProtection="false">
      <alignment horizontal="center" vertical="center" textRotation="0" wrapText="false" indent="0" shrinkToFit="false"/>
      <protection locked="true" hidden="false"/>
    </xf>
    <xf numFmtId="165" fontId="4" fillId="2" borderId="0" xfId="0" applyFont="true" applyBorder="false" applyAlignment="true" applyProtection="false">
      <alignment horizontal="center" vertical="center" textRotation="0" wrapText="false" indent="0" shrinkToFit="false"/>
      <protection locked="true" hidden="false"/>
    </xf>
    <xf numFmtId="165" fontId="4" fillId="2"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left" vertical="top" textRotation="0" wrapText="false" indent="0" shrinkToFit="false"/>
      <protection locked="true" hidden="false"/>
    </xf>
    <xf numFmtId="164" fontId="4" fillId="0" borderId="0" xfId="0" applyFont="true" applyBorder="true" applyAlignment="true" applyProtection="false">
      <alignment horizontal="left" vertical="center" textRotation="0" wrapText="true" indent="0" shrinkToFit="false"/>
      <protection locked="true" hidden="false"/>
    </xf>
    <xf numFmtId="166" fontId="4" fillId="0" borderId="0" xfId="0" applyFont="true" applyBorder="false" applyAlignment="true" applyProtection="false">
      <alignment horizontal="left" vertical="top" textRotation="0" wrapText="false" indent="0" shrinkToFit="false"/>
      <protection locked="true" hidden="false"/>
    </xf>
    <xf numFmtId="168" fontId="5" fillId="0" borderId="0" xfId="19" applyFont="false" applyBorder="true" applyAlignment="false" applyProtection="true">
      <alignment horizontal="general" vertical="bottom" textRotation="0" wrapText="false" indent="0" shrinkToFit="false"/>
      <protection locked="true" hidden="false"/>
    </xf>
    <xf numFmtId="169" fontId="4" fillId="0" borderId="0" xfId="0" applyFont="true" applyBorder="false" applyAlignment="true" applyProtection="false">
      <alignment horizontal="left" vertical="top" textRotation="0" wrapText="false" indent="0" shrinkToFit="false"/>
      <protection locked="true" hidden="false"/>
    </xf>
    <xf numFmtId="167" fontId="4" fillId="0" borderId="0" xfId="19" applyFont="true" applyBorder="true" applyAlignment="true" applyProtection="true">
      <alignment horizontal="left" vertical="top" textRotation="0" wrapText="false" indent="0" shrinkToFit="false"/>
      <protection locked="true" hidden="false"/>
    </xf>
    <xf numFmtId="167" fontId="4" fillId="0" borderId="0" xfId="19" applyFont="true" applyBorder="true" applyAlignment="true" applyProtection="tru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6" fillId="2" borderId="0" xfId="0" applyFont="true" applyBorder="fals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5" fontId="6" fillId="0" borderId="1" xfId="0" applyFont="true" applyBorder="true" applyAlignment="true" applyProtection="false">
      <alignment horizontal="center" vertical="center" textRotation="0" wrapText="true" indent="0" shrinkToFit="false"/>
      <protection locked="true" hidden="false"/>
    </xf>
    <xf numFmtId="165" fontId="6" fillId="2" borderId="0" xfId="0" applyFont="true" applyBorder="false" applyAlignment="true" applyProtection="false">
      <alignment horizontal="center" vertical="center" textRotation="0" wrapText="true" indent="0" shrinkToFit="false"/>
      <protection locked="true" hidden="false"/>
    </xf>
    <xf numFmtId="165" fontId="6" fillId="2" borderId="0" xfId="0" applyFont="true" applyBorder="false" applyAlignment="true" applyProtection="false">
      <alignment horizontal="general" vertical="center" textRotation="0" wrapText="true" indent="0" shrinkToFit="false"/>
      <protection locked="true" hidden="false"/>
    </xf>
    <xf numFmtId="165" fontId="7" fillId="2"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70" fontId="6" fillId="3" borderId="1" xfId="0" applyFont="true" applyBorder="true" applyAlignment="true" applyProtection="false">
      <alignment horizontal="center" vertical="center" textRotation="0" wrapText="false" indent="0" shrinkToFit="true"/>
      <protection locked="true" hidden="false"/>
    </xf>
    <xf numFmtId="164" fontId="6" fillId="3" borderId="1" xfId="0" applyFont="true" applyBorder="true" applyAlignment="true" applyProtection="false">
      <alignment horizontal="general" vertical="center" textRotation="0" wrapText="tru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5" fontId="4" fillId="3" borderId="1" xfId="0" applyFont="true" applyBorder="true" applyAlignment="true" applyProtection="false">
      <alignment horizontal="center" vertical="center" textRotation="0" wrapText="true" indent="0" shrinkToFit="false"/>
      <protection locked="true" hidden="false"/>
    </xf>
    <xf numFmtId="165" fontId="4" fillId="2" borderId="0" xfId="0" applyFont="true" applyBorder="false" applyAlignment="true" applyProtection="false">
      <alignment horizontal="center" vertical="center" textRotation="0" wrapText="true" indent="0" shrinkToFit="false"/>
      <protection locked="true" hidden="false"/>
    </xf>
    <xf numFmtId="165" fontId="4" fillId="2" borderId="0" xfId="0" applyFont="true" applyBorder="false" applyAlignment="true" applyProtection="false">
      <alignment horizontal="general" vertical="center" textRotation="0" wrapText="true" indent="0" shrinkToFit="false"/>
      <protection locked="true" hidden="false"/>
    </xf>
    <xf numFmtId="171" fontId="4" fillId="0" borderId="1" xfId="0" applyFont="true" applyBorder="true" applyAlignment="true" applyProtection="false">
      <alignment horizontal="center" vertical="center" textRotation="0" wrapText="false" indent="0" shrinkToFit="true"/>
      <protection locked="true" hidden="false"/>
    </xf>
    <xf numFmtId="170" fontId="4" fillId="2" borderId="1" xfId="0" applyFont="true" applyBorder="true" applyAlignment="true" applyProtection="false">
      <alignment horizontal="center" vertical="center" textRotation="0" wrapText="false" indent="0" shrinkToFit="true"/>
      <protection locked="true" hidden="false"/>
    </xf>
    <xf numFmtId="164" fontId="4" fillId="2" borderId="1" xfId="0" applyFont="true" applyBorder="true" applyAlignment="true" applyProtection="false">
      <alignment horizontal="general"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72" fontId="4" fillId="0" borderId="1" xfId="15" applyFont="true" applyBorder="true" applyAlignment="true" applyProtection="true">
      <alignment horizontal="center" vertical="center" textRotation="0" wrapText="true" indent="0" shrinkToFit="false"/>
      <protection locked="true" hidden="false"/>
    </xf>
    <xf numFmtId="165" fontId="4" fillId="2" borderId="1" xfId="0" applyFont="true" applyBorder="true" applyAlignment="true" applyProtection="false">
      <alignment horizontal="center" vertical="center" textRotation="0" wrapText="true" indent="0" shrinkToFit="false"/>
      <protection locked="true" hidden="false"/>
    </xf>
    <xf numFmtId="165"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general"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72" fontId="5" fillId="0" borderId="0" xfId="15" applyFont="false" applyBorder="true" applyAlignment="false" applyProtection="true">
      <alignment horizontal="general" vertical="bottom" textRotation="0" wrapText="false" indent="0" shrinkToFit="false"/>
      <protection locked="true" hidden="false"/>
    </xf>
    <xf numFmtId="173" fontId="8" fillId="2" borderId="0" xfId="0" applyFont="true" applyBorder="false" applyAlignment="true" applyProtection="false">
      <alignment horizontal="general" vertical="center" textRotation="0" wrapText="true" indent="0" shrinkToFit="false"/>
      <protection locked="true" hidden="false"/>
    </xf>
    <xf numFmtId="172" fontId="4" fillId="0" borderId="0" xfId="0" applyFont="true" applyBorder="false" applyAlignment="true" applyProtection="false">
      <alignment horizontal="left" vertical="top" textRotation="0" wrapText="false" indent="0" shrinkToFit="false"/>
      <protection locked="true" hidden="false"/>
    </xf>
    <xf numFmtId="173" fontId="7" fillId="2" borderId="0" xfId="0" applyFont="true" applyBorder="false" applyAlignment="true" applyProtection="false">
      <alignment horizontal="general" vertical="center" textRotation="0" wrapText="true" indent="0" shrinkToFit="false"/>
      <protection locked="true" hidden="false"/>
    </xf>
    <xf numFmtId="168" fontId="9" fillId="0" borderId="0" xfId="0" applyFont="true" applyBorder="false" applyAlignment="true" applyProtection="false">
      <alignment horizontal="left" vertical="top" textRotation="0" wrapText="false" indent="0" shrinkToFit="false"/>
      <protection locked="true" hidden="false"/>
    </xf>
    <xf numFmtId="164" fontId="9" fillId="0" borderId="0" xfId="0" applyFont="true" applyBorder="false" applyAlignment="true" applyProtection="false">
      <alignment horizontal="left" vertical="top" textRotation="0" wrapText="false" indent="0" shrinkToFit="false"/>
      <protection locked="true" hidden="false"/>
    </xf>
    <xf numFmtId="172" fontId="9" fillId="0" borderId="0" xfId="0" applyFont="true" applyBorder="false" applyAlignment="true" applyProtection="false">
      <alignment horizontal="left" vertical="top" textRotation="0" wrapText="false" indent="0" shrinkToFit="false"/>
      <protection locked="true" hidden="false"/>
    </xf>
    <xf numFmtId="172" fontId="4" fillId="3" borderId="1" xfId="15" applyFont="true" applyBorder="true" applyAlignment="true" applyProtection="true">
      <alignment horizontal="center" vertical="center" textRotation="0" wrapText="true" indent="0" shrinkToFit="false"/>
      <protection locked="true" hidden="false"/>
    </xf>
    <xf numFmtId="170" fontId="4" fillId="0" borderId="1" xfId="0" applyFont="true" applyBorder="true" applyAlignment="true" applyProtection="false">
      <alignment horizontal="center" vertical="center" textRotation="0" wrapText="false" indent="0" shrinkToFit="true"/>
      <protection locked="true" hidden="false"/>
    </xf>
    <xf numFmtId="165" fontId="4" fillId="0" borderId="0" xfId="0" applyFont="true" applyBorder="false" applyAlignment="true" applyProtection="false">
      <alignment horizontal="left" vertical="top" textRotation="0" wrapText="false" indent="0" shrinkToFit="false"/>
      <protection locked="true" hidden="false"/>
    </xf>
    <xf numFmtId="172" fontId="5" fillId="0" borderId="1" xfId="15" applyFont="false" applyBorder="true" applyAlignment="false" applyProtection="true">
      <alignment horizontal="general" vertical="bottom" textRotation="0" wrapText="false" indent="0" shrinkToFit="false"/>
      <protection locked="true" hidden="false"/>
    </xf>
    <xf numFmtId="173" fontId="9" fillId="2" borderId="0" xfId="0" applyFont="true" applyBorder="false" applyAlignment="true" applyProtection="false">
      <alignment horizontal="general" vertical="center"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74" fontId="10" fillId="0" borderId="2"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right" vertical="top" textRotation="0" wrapText="true" indent="0" shrinkToFit="false"/>
      <protection locked="true" hidden="false"/>
    </xf>
    <xf numFmtId="165" fontId="6" fillId="4" borderId="1" xfId="0" applyFont="true" applyBorder="true" applyAlignment="true" applyProtection="false">
      <alignment horizontal="center" vertical="center" textRotation="0" wrapText="true" indent="0" shrinkToFit="false"/>
      <protection locked="true" hidden="false"/>
    </xf>
    <xf numFmtId="172" fontId="5" fillId="0" borderId="0" xfId="19" applyFont="false" applyBorder="true" applyAlignment="false" applyProtection="tru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2" borderId="0" xfId="0" applyFont="true" applyBorder="false" applyAlignment="true" applyProtection="false">
      <alignment horizontal="left" vertical="top" textRotation="0" wrapText="true" indent="0" shrinkToFit="false"/>
      <protection locked="true" hidden="false"/>
    </xf>
    <xf numFmtId="168" fontId="6" fillId="2" borderId="0" xfId="19" applyFont="true" applyBorder="true" applyAlignment="true" applyProtection="true">
      <alignment horizontal="left" vertical="top" textRotation="0" wrapText="true" indent="0" shrinkToFit="false"/>
      <protection locked="true" hidden="false"/>
    </xf>
    <xf numFmtId="164" fontId="11" fillId="0" borderId="3"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center" vertical="top" textRotation="0" wrapText="false" indent="0" shrinkToFit="false"/>
      <protection locked="true" hidden="false"/>
    </xf>
    <xf numFmtId="165" fontId="6" fillId="0" borderId="0" xfId="0" applyFont="true" applyBorder="false" applyAlignment="true" applyProtection="false">
      <alignment horizontal="center" vertical="top"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right" vertical="bottom" textRotation="0" wrapText="false" indent="0" shrinkToFit="false"/>
      <protection locked="true" hidden="false"/>
    </xf>
    <xf numFmtId="164" fontId="4" fillId="0" borderId="0" xfId="0" applyFont="true" applyBorder="false" applyAlignment="true" applyProtection="false">
      <alignment horizontal="general" vertical="top" textRotation="0" wrapText="tru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13" fillId="0" borderId="0" xfId="0" applyFont="true" applyBorder="false" applyAlignment="true" applyProtection="false">
      <alignment horizontal="left" vertical="bottom" textRotation="0" wrapText="false" indent="0" shrinkToFit="false"/>
      <protection locked="true" hidden="false"/>
    </xf>
    <xf numFmtId="164" fontId="13" fillId="0" borderId="0" xfId="0" applyFont="true" applyBorder="false" applyAlignment="true" applyProtection="false">
      <alignment horizontal="right"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64" fontId="9" fillId="0" borderId="0" xfId="0" applyFont="true" applyBorder="false" applyAlignment="true" applyProtection="false">
      <alignment horizontal="left" vertical="center" textRotation="0" wrapText="true" indent="0" shrinkToFit="false"/>
      <protection locked="true" hidden="false"/>
    </xf>
    <xf numFmtId="165" fontId="9" fillId="0" borderId="0" xfId="0" applyFont="true" applyBorder="false" applyAlignment="true" applyProtection="false">
      <alignment horizontal="center" vertical="center" textRotation="0" wrapText="false" indent="0" shrinkToFit="false"/>
      <protection locked="true" hidden="false"/>
    </xf>
    <xf numFmtId="165" fontId="9" fillId="2" borderId="0" xfId="0" applyFont="true" applyBorder="false" applyAlignment="true" applyProtection="false">
      <alignment horizontal="center" vertical="center" textRotation="0" wrapText="false" indent="0" shrinkToFit="false"/>
      <protection locked="true" hidden="false"/>
    </xf>
    <xf numFmtId="165" fontId="9" fillId="2"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EBEBE"/>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295200</xdr:colOff>
      <xdr:row>0</xdr:row>
      <xdr:rowOff>104760</xdr:rowOff>
    </xdr:from>
    <xdr:to>
      <xdr:col>3</xdr:col>
      <xdr:colOff>7176240</xdr:colOff>
      <xdr:row>0</xdr:row>
      <xdr:rowOff>1189800</xdr:rowOff>
    </xdr:to>
    <xdr:pic>
      <xdr:nvPicPr>
        <xdr:cNvPr id="0" name="Imagem 1" descr=""/>
        <xdr:cNvPicPr/>
      </xdr:nvPicPr>
      <xdr:blipFill>
        <a:blip r:embed="rId1"/>
        <a:stretch/>
      </xdr:blipFill>
      <xdr:spPr>
        <a:xfrm>
          <a:off x="3198960" y="104760"/>
          <a:ext cx="6881040" cy="108504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U80"/>
  <sheetViews>
    <sheetView showFormulas="false" showGridLines="false" showRowColHeaders="true" showZeros="true" rightToLeft="false" tabSelected="true" showOutlineSymbols="true" defaultGridColor="true" view="pageBreakPreview" topLeftCell="C13" colorId="64" zoomScale="120" zoomScaleNormal="120" zoomScalePageLayoutView="120" workbookViewId="0">
      <selection pane="topLeft" activeCell="D23" activeCellId="0" sqref="D23"/>
    </sheetView>
  </sheetViews>
  <sheetFormatPr defaultRowHeight="15" zeroHeight="false" outlineLevelRow="0" outlineLevelCol="0"/>
  <cols>
    <col collapsed="false" customWidth="true" hidden="false" outlineLevel="0" max="1" min="1" style="1" width="9.33"/>
    <col collapsed="false" customWidth="true" hidden="false" outlineLevel="0" max="2" min="2" style="1" width="18.5"/>
    <col collapsed="false" customWidth="true" hidden="false" outlineLevel="0" max="3" min="3" style="1" width="18"/>
    <col collapsed="false" customWidth="true" hidden="false" outlineLevel="0" max="4" min="4" style="2" width="126"/>
    <col collapsed="false" customWidth="true" hidden="false" outlineLevel="0" max="5" min="5" style="1" width="10.84"/>
    <col collapsed="false" customWidth="true" hidden="false" outlineLevel="0" max="6" min="6" style="1" width="14.66"/>
    <col collapsed="false" customWidth="true" hidden="false" outlineLevel="0" max="7" min="7" style="3" width="18.16"/>
    <col collapsed="false" customWidth="true" hidden="false" outlineLevel="0" max="8" min="8" style="3" width="19.51"/>
    <col collapsed="false" customWidth="true" hidden="false" outlineLevel="0" max="9" min="9" style="3" width="22.33"/>
    <col collapsed="false" customWidth="true" hidden="false" outlineLevel="0" max="10" min="10" style="4" width="25.49"/>
    <col collapsed="false" customWidth="true" hidden="true" outlineLevel="0" max="11" min="11" style="5" width="20.66"/>
    <col collapsed="false" customWidth="true" hidden="true" outlineLevel="0" max="12" min="12" style="5" width="22.17"/>
    <col collapsed="false" customWidth="true" hidden="true" outlineLevel="0" max="13" min="13" style="6" width="18.66"/>
    <col collapsed="false" customWidth="true" hidden="true" outlineLevel="0" max="14" min="14" style="6" width="16.16"/>
    <col collapsed="false" customWidth="true" hidden="true" outlineLevel="0" max="15" min="15" style="6" width="4.33"/>
    <col collapsed="false" customWidth="true" hidden="false" outlineLevel="0" max="16" min="16" style="6" width="24.82"/>
    <col collapsed="false" customWidth="true" hidden="false" outlineLevel="0" max="17" min="17" style="6" width="24.01"/>
    <col collapsed="false" customWidth="true" hidden="false" outlineLevel="0" max="18" min="18" style="6" width="20.16"/>
    <col collapsed="false" customWidth="true" hidden="false" outlineLevel="0" max="19" min="19" style="6" width="9.33"/>
    <col collapsed="false" customWidth="true" hidden="false" outlineLevel="0" max="20" min="20" style="6" width="24.34"/>
    <col collapsed="false" customWidth="true" hidden="false" outlineLevel="0" max="21" min="21" style="6" width="11.82"/>
    <col collapsed="false" customWidth="true" hidden="false" outlineLevel="0" max="1023" min="22" style="6" width="9.33"/>
    <col collapsed="false" customWidth="true" hidden="false" outlineLevel="0" max="1025" min="1024" style="0" width="8.67"/>
  </cols>
  <sheetData>
    <row r="1" customFormat="false" ht="99" hidden="false" customHeight="true" outlineLevel="0" collapsed="false"/>
    <row r="2" customFormat="false" ht="36.75" hidden="false" customHeight="true" outlineLevel="0" collapsed="false">
      <c r="A2" s="7" t="s">
        <v>0</v>
      </c>
      <c r="B2" s="7"/>
      <c r="C2" s="7"/>
      <c r="D2" s="7"/>
      <c r="E2" s="7"/>
      <c r="F2" s="7"/>
      <c r="G2" s="7"/>
      <c r="H2" s="7"/>
      <c r="I2" s="7"/>
    </row>
    <row r="3" customFormat="false" ht="20.25" hidden="false" customHeight="true" outlineLevel="0" collapsed="false">
      <c r="A3" s="7" t="s">
        <v>1</v>
      </c>
      <c r="B3" s="7"/>
      <c r="C3" s="7"/>
      <c r="D3" s="7"/>
      <c r="E3" s="7"/>
      <c r="F3" s="7"/>
      <c r="G3" s="7"/>
      <c r="H3" s="7"/>
      <c r="I3" s="7"/>
      <c r="P3" s="8"/>
      <c r="Q3" s="9"/>
    </row>
    <row r="4" customFormat="false" ht="13.5" hidden="false" customHeight="true" outlineLevel="0" collapsed="false">
      <c r="A4" s="6" t="s">
        <v>2</v>
      </c>
      <c r="B4" s="6"/>
      <c r="C4" s="6"/>
      <c r="P4" s="10"/>
    </row>
    <row r="5" customFormat="false" ht="15.75" hidden="true" customHeight="true" outlineLevel="0" collapsed="false">
      <c r="A5" s="11"/>
      <c r="B5" s="11"/>
      <c r="C5" s="11"/>
      <c r="D5" s="11"/>
      <c r="E5" s="12"/>
      <c r="F5" s="12"/>
      <c r="G5" s="12"/>
      <c r="H5" s="12" t="n">
        <v>0.25</v>
      </c>
      <c r="I5" s="12"/>
    </row>
    <row r="6" customFormat="false" ht="15.75" hidden="false" customHeight="true" outlineLevel="0" collapsed="false">
      <c r="A6" s="13" t="s">
        <v>3</v>
      </c>
      <c r="B6" s="13"/>
      <c r="C6" s="13"/>
      <c r="D6" s="13"/>
      <c r="E6" s="13"/>
      <c r="F6" s="13"/>
      <c r="G6" s="13"/>
      <c r="H6" s="13"/>
      <c r="I6" s="13"/>
      <c r="J6" s="14"/>
      <c r="K6" s="14"/>
    </row>
    <row r="7" s="20" customFormat="true" ht="45" hidden="false" customHeight="true" outlineLevel="0" collapsed="false">
      <c r="A7" s="15" t="s">
        <v>4</v>
      </c>
      <c r="B7" s="15" t="s">
        <v>5</v>
      </c>
      <c r="C7" s="15" t="s">
        <v>6</v>
      </c>
      <c r="D7" s="15" t="s">
        <v>7</v>
      </c>
      <c r="E7" s="15" t="s">
        <v>8</v>
      </c>
      <c r="F7" s="15" t="s">
        <v>9</v>
      </c>
      <c r="G7" s="16" t="s">
        <v>10</v>
      </c>
      <c r="H7" s="16" t="s">
        <v>11</v>
      </c>
      <c r="I7" s="16" t="s">
        <v>12</v>
      </c>
      <c r="J7" s="17"/>
      <c r="K7" s="18"/>
      <c r="L7" s="19"/>
      <c r="M7" s="20" t="s">
        <v>10</v>
      </c>
    </row>
    <row r="8" customFormat="false" ht="19.5" hidden="false" customHeight="true" outlineLevel="0" collapsed="false">
      <c r="A8" s="21" t="n">
        <v>1</v>
      </c>
      <c r="B8" s="21"/>
      <c r="C8" s="21"/>
      <c r="D8" s="22" t="s">
        <v>13</v>
      </c>
      <c r="E8" s="23"/>
      <c r="F8" s="23"/>
      <c r="G8" s="24"/>
      <c r="H8" s="24"/>
      <c r="I8" s="24"/>
      <c r="J8" s="25"/>
      <c r="K8" s="26"/>
      <c r="L8" s="26"/>
      <c r="M8" s="6" t="s">
        <v>14</v>
      </c>
      <c r="N8" s="11" t="n">
        <v>0.15</v>
      </c>
    </row>
    <row r="9" customFormat="false" ht="22.5" hidden="false" customHeight="true" outlineLevel="0" collapsed="false">
      <c r="A9" s="27" t="s">
        <v>15</v>
      </c>
      <c r="B9" s="28" t="s">
        <v>16</v>
      </c>
      <c r="C9" s="28" t="s">
        <v>17</v>
      </c>
      <c r="D9" s="29" t="s">
        <v>18</v>
      </c>
      <c r="E9" s="30" t="s">
        <v>19</v>
      </c>
      <c r="F9" s="31" t="n">
        <v>6</v>
      </c>
      <c r="G9" s="32" t="n">
        <v>394.28</v>
      </c>
      <c r="H9" s="33" t="n">
        <f aca="false">1.25*G9</f>
        <v>492.85</v>
      </c>
      <c r="I9" s="33" t="n">
        <f aca="false">H9*F9</f>
        <v>2957.1</v>
      </c>
      <c r="J9" s="25"/>
      <c r="K9" s="26"/>
      <c r="L9" s="26"/>
      <c r="N9" s="11"/>
    </row>
    <row r="10" customFormat="false" ht="21" hidden="false" customHeight="true" outlineLevel="0" collapsed="false">
      <c r="A10" s="27" t="s">
        <v>20</v>
      </c>
      <c r="B10" s="27" t="s">
        <v>21</v>
      </c>
      <c r="C10" s="27" t="s">
        <v>22</v>
      </c>
      <c r="D10" s="34" t="s">
        <v>23</v>
      </c>
      <c r="E10" s="35" t="s">
        <v>19</v>
      </c>
      <c r="F10" s="31" t="n">
        <v>820.11</v>
      </c>
      <c r="G10" s="33" t="n">
        <v>1.73</v>
      </c>
      <c r="H10" s="33" t="n">
        <f aca="false">1.25*G10</f>
        <v>2.1625</v>
      </c>
      <c r="I10" s="33" t="n">
        <f aca="false">H10*F10</f>
        <v>1773.487875</v>
      </c>
      <c r="J10" s="36"/>
      <c r="K10" s="26"/>
      <c r="L10" s="37"/>
      <c r="P10" s="38"/>
      <c r="Q10" s="9"/>
    </row>
    <row r="11" customFormat="false" ht="18.75" hidden="false" customHeight="true" outlineLevel="0" collapsed="false">
      <c r="A11" s="35"/>
      <c r="B11" s="35"/>
      <c r="C11" s="35"/>
      <c r="D11" s="34"/>
      <c r="E11" s="35"/>
      <c r="F11" s="31"/>
      <c r="G11" s="33"/>
      <c r="H11" s="16" t="s">
        <v>24</v>
      </c>
      <c r="I11" s="16" t="n">
        <f aca="false">SUM(I9:I10)</f>
        <v>4730.587875</v>
      </c>
      <c r="J11" s="17"/>
      <c r="K11" s="18"/>
      <c r="L11" s="39"/>
      <c r="P11" s="40"/>
      <c r="Q11" s="41"/>
      <c r="R11" s="42"/>
      <c r="T11" s="8"/>
    </row>
    <row r="12" customFormat="false" ht="19.5" hidden="false" customHeight="true" outlineLevel="0" collapsed="false">
      <c r="A12" s="21" t="n">
        <v>2</v>
      </c>
      <c r="B12" s="21"/>
      <c r="C12" s="21"/>
      <c r="D12" s="22" t="s">
        <v>25</v>
      </c>
      <c r="E12" s="23"/>
      <c r="F12" s="43"/>
      <c r="G12" s="24"/>
      <c r="H12" s="24"/>
      <c r="I12" s="24"/>
      <c r="J12" s="25"/>
      <c r="K12" s="26"/>
      <c r="L12" s="26"/>
    </row>
    <row r="13" customFormat="false" ht="36" hidden="false" customHeight="true" outlineLevel="0" collapsed="false">
      <c r="A13" s="27" t="s">
        <v>26</v>
      </c>
      <c r="B13" s="27" t="s">
        <v>27</v>
      </c>
      <c r="C13" s="44" t="n">
        <v>98525</v>
      </c>
      <c r="D13" s="34" t="s">
        <v>28</v>
      </c>
      <c r="E13" s="35" t="s">
        <v>19</v>
      </c>
      <c r="F13" s="31" t="n">
        <v>820.11</v>
      </c>
      <c r="G13" s="33" t="n">
        <v>0.39</v>
      </c>
      <c r="H13" s="33" t="n">
        <f aca="false">1.25*G13</f>
        <v>0.4875</v>
      </c>
      <c r="I13" s="33" t="n">
        <f aca="false">H13*F13</f>
        <v>399.803625</v>
      </c>
      <c r="J13" s="25"/>
      <c r="K13" s="26"/>
      <c r="L13" s="37"/>
    </row>
    <row r="14" customFormat="false" ht="24" hidden="false" customHeight="true" outlineLevel="0" collapsed="false">
      <c r="A14" s="27" t="s">
        <v>29</v>
      </c>
      <c r="B14" s="27" t="s">
        <v>21</v>
      </c>
      <c r="C14" s="27" t="s">
        <v>30</v>
      </c>
      <c r="D14" s="34" t="s">
        <v>31</v>
      </c>
      <c r="E14" s="35" t="s">
        <v>32</v>
      </c>
      <c r="F14" s="31" t="n">
        <v>41</v>
      </c>
      <c r="G14" s="33" t="n">
        <v>5.69</v>
      </c>
      <c r="H14" s="33" t="n">
        <f aca="false">1.25*G14</f>
        <v>7.1125</v>
      </c>
      <c r="I14" s="33" t="n">
        <f aca="false">H14*F14</f>
        <v>291.6125</v>
      </c>
      <c r="J14" s="25"/>
      <c r="K14" s="26"/>
      <c r="L14" s="37"/>
    </row>
    <row r="15" customFormat="false" ht="32.25" hidden="false" customHeight="true" outlineLevel="0" collapsed="false">
      <c r="A15" s="27" t="s">
        <v>33</v>
      </c>
      <c r="B15" s="27" t="s">
        <v>34</v>
      </c>
      <c r="C15" s="44" t="n">
        <v>97914</v>
      </c>
      <c r="D15" s="34" t="s">
        <v>35</v>
      </c>
      <c r="E15" s="35" t="s">
        <v>36</v>
      </c>
      <c r="F15" s="31" t="n">
        <v>451</v>
      </c>
      <c r="G15" s="33" t="n">
        <v>2.7</v>
      </c>
      <c r="H15" s="33" t="n">
        <f aca="false">1.25*G15</f>
        <v>3.375</v>
      </c>
      <c r="I15" s="33" t="n">
        <f aca="false">H15*F15</f>
        <v>1522.125</v>
      </c>
      <c r="J15" s="25"/>
      <c r="K15" s="26"/>
      <c r="L15" s="37"/>
    </row>
    <row r="16" customFormat="false" ht="30" hidden="false" customHeight="true" outlineLevel="0" collapsed="false">
      <c r="A16" s="27" t="s">
        <v>37</v>
      </c>
      <c r="B16" s="27" t="s">
        <v>21</v>
      </c>
      <c r="C16" s="27" t="s">
        <v>30</v>
      </c>
      <c r="D16" s="34" t="s">
        <v>38</v>
      </c>
      <c r="E16" s="35" t="s">
        <v>32</v>
      </c>
      <c r="F16" s="31" t="n">
        <v>164.02</v>
      </c>
      <c r="G16" s="33" t="n">
        <v>5.69</v>
      </c>
      <c r="H16" s="33" t="n">
        <f aca="false">1.25*G16</f>
        <v>7.1125</v>
      </c>
      <c r="I16" s="33" t="n">
        <f aca="false">H16*F16</f>
        <v>1166.59225</v>
      </c>
      <c r="J16" s="25"/>
      <c r="K16" s="26"/>
      <c r="L16" s="37"/>
    </row>
    <row r="17" customFormat="false" ht="30" hidden="false" customHeight="true" outlineLevel="0" collapsed="false">
      <c r="A17" s="27" t="s">
        <v>39</v>
      </c>
      <c r="B17" s="27" t="s">
        <v>34</v>
      </c>
      <c r="C17" s="44" t="n">
        <v>97914</v>
      </c>
      <c r="D17" s="34" t="s">
        <v>40</v>
      </c>
      <c r="E17" s="35" t="s">
        <v>36</v>
      </c>
      <c r="F17" s="31" t="n">
        <v>164.02</v>
      </c>
      <c r="G17" s="33" t="n">
        <v>2.7</v>
      </c>
      <c r="H17" s="33" t="n">
        <f aca="false">1.25*G17</f>
        <v>3.375</v>
      </c>
      <c r="I17" s="33" t="n">
        <f aca="false">H17*F17</f>
        <v>553.5675</v>
      </c>
      <c r="J17" s="25"/>
      <c r="K17" s="26"/>
      <c r="L17" s="37"/>
    </row>
    <row r="18" customFormat="false" ht="30" hidden="false" customHeight="true" outlineLevel="0" collapsed="false">
      <c r="A18" s="27" t="s">
        <v>41</v>
      </c>
      <c r="B18" s="27" t="s">
        <v>34</v>
      </c>
      <c r="C18" s="44" t="n">
        <v>100574</v>
      </c>
      <c r="D18" s="34" t="s">
        <v>42</v>
      </c>
      <c r="E18" s="35" t="s">
        <v>32</v>
      </c>
      <c r="F18" s="31" t="n">
        <v>164.02</v>
      </c>
      <c r="G18" s="33" t="n">
        <v>1.43</v>
      </c>
      <c r="H18" s="33" t="n">
        <f aca="false">1.25*G18</f>
        <v>1.7875</v>
      </c>
      <c r="I18" s="33" t="n">
        <f aca="false">H18*F18</f>
        <v>293.18575</v>
      </c>
      <c r="J18" s="25"/>
      <c r="K18" s="26"/>
      <c r="L18" s="37"/>
    </row>
    <row r="19" customFormat="false" ht="30" hidden="false" customHeight="true" outlineLevel="0" collapsed="false">
      <c r="A19" s="27" t="s">
        <v>43</v>
      </c>
      <c r="B19" s="27" t="s">
        <v>27</v>
      </c>
      <c r="C19" s="44" t="n">
        <v>100575</v>
      </c>
      <c r="D19" s="34" t="s">
        <v>44</v>
      </c>
      <c r="E19" s="35" t="s">
        <v>19</v>
      </c>
      <c r="F19" s="31" t="n">
        <v>820.11</v>
      </c>
      <c r="G19" s="33" t="n">
        <v>0.12</v>
      </c>
      <c r="H19" s="33" t="n">
        <f aca="false">1.25*G19</f>
        <v>0.15</v>
      </c>
      <c r="I19" s="33" t="n">
        <f aca="false">H19*F19</f>
        <v>123.0165</v>
      </c>
      <c r="J19" s="25"/>
      <c r="K19" s="26"/>
      <c r="L19" s="37"/>
    </row>
    <row r="20" customFormat="false" ht="30" hidden="false" customHeight="true" outlineLevel="0" collapsed="false">
      <c r="A20" s="27" t="s">
        <v>45</v>
      </c>
      <c r="B20" s="27" t="s">
        <v>16</v>
      </c>
      <c r="C20" s="27" t="s">
        <v>46</v>
      </c>
      <c r="D20" s="34" t="s">
        <v>47</v>
      </c>
      <c r="E20" s="35" t="s">
        <v>19</v>
      </c>
      <c r="F20" s="31" t="n">
        <v>820.11</v>
      </c>
      <c r="G20" s="33" t="n">
        <v>6.74</v>
      </c>
      <c r="H20" s="33" t="n">
        <f aca="false">1.25*G20</f>
        <v>8.425</v>
      </c>
      <c r="I20" s="33" t="n">
        <f aca="false">H20*F20</f>
        <v>6909.42675</v>
      </c>
      <c r="J20" s="36"/>
      <c r="K20" s="26"/>
      <c r="L20" s="37"/>
      <c r="P20" s="36"/>
      <c r="Q20" s="36"/>
      <c r="R20" s="45"/>
      <c r="T20" s="8"/>
      <c r="U20" s="9"/>
    </row>
    <row r="21" customFormat="false" ht="30" hidden="false" customHeight="true" outlineLevel="0" collapsed="false">
      <c r="A21" s="27" t="s">
        <v>48</v>
      </c>
      <c r="B21" s="27" t="s">
        <v>34</v>
      </c>
      <c r="C21" s="44" t="n">
        <v>100323</v>
      </c>
      <c r="D21" s="34" t="s">
        <v>49</v>
      </c>
      <c r="E21" s="35" t="s">
        <v>32</v>
      </c>
      <c r="F21" s="31" t="n">
        <v>49.21</v>
      </c>
      <c r="G21" s="33" t="n">
        <v>101.48</v>
      </c>
      <c r="H21" s="33" t="n">
        <f aca="false">1.25*G21</f>
        <v>126.85</v>
      </c>
      <c r="I21" s="33" t="n">
        <f aca="false">H21*F21</f>
        <v>6242.2885</v>
      </c>
      <c r="J21" s="36"/>
      <c r="K21" s="26"/>
      <c r="L21" s="37"/>
      <c r="P21" s="36"/>
      <c r="Q21" s="36"/>
      <c r="R21" s="45"/>
      <c r="T21" s="8"/>
      <c r="U21" s="9"/>
    </row>
    <row r="22" customFormat="false" ht="30" hidden="false" customHeight="true" outlineLevel="0" collapsed="false">
      <c r="A22" s="27" t="s">
        <v>50</v>
      </c>
      <c r="B22" s="27" t="s">
        <v>16</v>
      </c>
      <c r="C22" s="27" t="s">
        <v>51</v>
      </c>
      <c r="D22" s="34" t="s">
        <v>52</v>
      </c>
      <c r="E22" s="35" t="s">
        <v>53</v>
      </c>
      <c r="F22" s="31" t="n">
        <v>304.77</v>
      </c>
      <c r="G22" s="33" t="n">
        <v>30.45</v>
      </c>
      <c r="H22" s="33" t="n">
        <f aca="false">1.25*G22</f>
        <v>38.0625</v>
      </c>
      <c r="I22" s="33" t="n">
        <f aca="false">H22*F22</f>
        <v>11600.308125</v>
      </c>
      <c r="J22" s="36"/>
      <c r="K22" s="26"/>
      <c r="L22" s="37"/>
      <c r="P22" s="8"/>
      <c r="Q22" s="45"/>
      <c r="R22" s="45"/>
      <c r="T22" s="8"/>
      <c r="U22" s="9"/>
    </row>
    <row r="23" customFormat="false" ht="30" hidden="false" customHeight="true" outlineLevel="0" collapsed="false">
      <c r="A23" s="27" t="s">
        <v>54</v>
      </c>
      <c r="B23" s="27" t="s">
        <v>21</v>
      </c>
      <c r="C23" s="27" t="s">
        <v>55</v>
      </c>
      <c r="D23" s="34" t="s">
        <v>56</v>
      </c>
      <c r="E23" s="35" t="s">
        <v>19</v>
      </c>
      <c r="F23" s="31" t="n">
        <v>820.11</v>
      </c>
      <c r="G23" s="33" t="n">
        <v>99.24</v>
      </c>
      <c r="H23" s="33" t="n">
        <f aca="false">1.25*G23</f>
        <v>124.05</v>
      </c>
      <c r="I23" s="33" t="n">
        <f aca="false">H23*F23</f>
        <v>101734.6455</v>
      </c>
      <c r="J23" s="25"/>
      <c r="K23" s="26"/>
      <c r="L23" s="37"/>
      <c r="P23" s="36"/>
      <c r="Q23" s="46"/>
      <c r="R23" s="45"/>
      <c r="T23" s="8"/>
      <c r="U23" s="9"/>
    </row>
    <row r="24" customFormat="false" ht="21" hidden="false" customHeight="true" outlineLevel="0" collapsed="false">
      <c r="A24" s="35"/>
      <c r="B24" s="35"/>
      <c r="C24" s="35"/>
      <c r="D24" s="34"/>
      <c r="E24" s="35"/>
      <c r="F24" s="31"/>
      <c r="G24" s="33"/>
      <c r="H24" s="16" t="s">
        <v>24</v>
      </c>
      <c r="I24" s="16" t="n">
        <f aca="false">SUM(I13:I23)</f>
        <v>130836.572</v>
      </c>
      <c r="J24" s="17"/>
      <c r="K24" s="18"/>
      <c r="L24" s="39"/>
      <c r="P24" s="8"/>
      <c r="Q24" s="45"/>
    </row>
    <row r="25" customFormat="false" ht="18.75" hidden="false" customHeight="true" outlineLevel="0" collapsed="false">
      <c r="A25" s="21" t="n">
        <v>3</v>
      </c>
      <c r="B25" s="21"/>
      <c r="C25" s="21"/>
      <c r="D25" s="22" t="s">
        <v>57</v>
      </c>
      <c r="E25" s="23"/>
      <c r="F25" s="43"/>
      <c r="G25" s="24"/>
      <c r="H25" s="24"/>
      <c r="I25" s="24"/>
      <c r="J25" s="25"/>
      <c r="K25" s="26"/>
      <c r="L25" s="26"/>
    </row>
    <row r="26" customFormat="false" ht="34.5" hidden="false" customHeight="true" outlineLevel="0" collapsed="false">
      <c r="A26" s="27" t="s">
        <v>58</v>
      </c>
      <c r="B26" s="27" t="s">
        <v>27</v>
      </c>
      <c r="C26" s="44" t="n">
        <v>98525</v>
      </c>
      <c r="D26" s="34" t="s">
        <v>59</v>
      </c>
      <c r="E26" s="35" t="s">
        <v>19</v>
      </c>
      <c r="F26" s="31" t="n">
        <v>293</v>
      </c>
      <c r="G26" s="33" t="n">
        <v>0.39</v>
      </c>
      <c r="H26" s="33" t="n">
        <f aca="false">1.25*G26</f>
        <v>0.4875</v>
      </c>
      <c r="I26" s="33" t="n">
        <f aca="false">H26*F26</f>
        <v>142.8375</v>
      </c>
      <c r="J26" s="25"/>
      <c r="K26" s="26"/>
      <c r="L26" s="26"/>
    </row>
    <row r="27" customFormat="false" ht="22.5" hidden="false" customHeight="true" outlineLevel="0" collapsed="false">
      <c r="A27" s="27" t="s">
        <v>60</v>
      </c>
      <c r="B27" s="27" t="s">
        <v>21</v>
      </c>
      <c r="C27" s="27" t="s">
        <v>30</v>
      </c>
      <c r="D27" s="34" t="s">
        <v>31</v>
      </c>
      <c r="E27" s="35" t="s">
        <v>32</v>
      </c>
      <c r="F27" s="31" t="n">
        <v>14.65</v>
      </c>
      <c r="G27" s="33" t="n">
        <v>5.69</v>
      </c>
      <c r="H27" s="33" t="n">
        <f aca="false">1.25*G27</f>
        <v>7.1125</v>
      </c>
      <c r="I27" s="33" t="n">
        <f aca="false">H27*F27</f>
        <v>104.198125</v>
      </c>
      <c r="J27" s="25"/>
      <c r="K27" s="26"/>
      <c r="L27" s="26"/>
    </row>
    <row r="28" customFormat="false" ht="32.25" hidden="false" customHeight="true" outlineLevel="0" collapsed="false">
      <c r="A28" s="27" t="s">
        <v>61</v>
      </c>
      <c r="B28" s="27" t="s">
        <v>34</v>
      </c>
      <c r="C28" s="44" t="n">
        <v>97914</v>
      </c>
      <c r="D28" s="34" t="s">
        <v>62</v>
      </c>
      <c r="E28" s="35" t="s">
        <v>36</v>
      </c>
      <c r="F28" s="31" t="n">
        <v>161.15</v>
      </c>
      <c r="G28" s="33" t="n">
        <v>2.7</v>
      </c>
      <c r="H28" s="33" t="n">
        <f aca="false">1.25*G28</f>
        <v>3.375</v>
      </c>
      <c r="I28" s="33" t="n">
        <f aca="false">H28*F28</f>
        <v>543.88125</v>
      </c>
      <c r="J28" s="25"/>
      <c r="K28" s="26"/>
      <c r="L28" s="26"/>
    </row>
    <row r="29" customFormat="false" ht="23.25" hidden="false" customHeight="true" outlineLevel="0" collapsed="false">
      <c r="A29" s="27" t="s">
        <v>63</v>
      </c>
      <c r="B29" s="27" t="s">
        <v>21</v>
      </c>
      <c r="C29" s="27" t="s">
        <v>64</v>
      </c>
      <c r="D29" s="34" t="s">
        <v>65</v>
      </c>
      <c r="E29" s="35" t="s">
        <v>32</v>
      </c>
      <c r="F29" s="31" t="n">
        <v>2.56</v>
      </c>
      <c r="G29" s="33" t="n">
        <v>167.47</v>
      </c>
      <c r="H29" s="33" t="n">
        <f aca="false">1.25*G29</f>
        <v>209.3375</v>
      </c>
      <c r="I29" s="33" t="n">
        <f aca="false">H29*F29</f>
        <v>535.904</v>
      </c>
      <c r="J29" s="25"/>
      <c r="K29" s="26"/>
      <c r="L29" s="37"/>
    </row>
    <row r="30" customFormat="false" ht="24" hidden="false" customHeight="true" outlineLevel="0" collapsed="false">
      <c r="A30" s="27" t="s">
        <v>66</v>
      </c>
      <c r="B30" s="27" t="s">
        <v>21</v>
      </c>
      <c r="C30" s="27" t="s">
        <v>67</v>
      </c>
      <c r="D30" s="34" t="s">
        <v>68</v>
      </c>
      <c r="E30" s="35" t="s">
        <v>69</v>
      </c>
      <c r="F30" s="31" t="n">
        <v>192</v>
      </c>
      <c r="G30" s="33" t="n">
        <v>14.47</v>
      </c>
      <c r="H30" s="33" t="n">
        <f aca="false">1.25*G30</f>
        <v>18.0875</v>
      </c>
      <c r="I30" s="33" t="n">
        <f aca="false">H30*F30</f>
        <v>3472.8</v>
      </c>
      <c r="J30" s="25"/>
      <c r="K30" s="26"/>
      <c r="L30" s="37"/>
    </row>
    <row r="31" customFormat="false" ht="24.75" hidden="false" customHeight="true" outlineLevel="0" collapsed="false">
      <c r="A31" s="27" t="s">
        <v>70</v>
      </c>
      <c r="B31" s="27" t="s">
        <v>21</v>
      </c>
      <c r="C31" s="27" t="s">
        <v>71</v>
      </c>
      <c r="D31" s="34" t="s">
        <v>72</v>
      </c>
      <c r="E31" s="35" t="s">
        <v>19</v>
      </c>
      <c r="F31" s="31" t="n">
        <v>3.36</v>
      </c>
      <c r="G31" s="33" t="n">
        <v>91.06</v>
      </c>
      <c r="H31" s="33" t="n">
        <f aca="false">1.25*G31</f>
        <v>113.825</v>
      </c>
      <c r="I31" s="33" t="n">
        <f aca="false">H31*F31</f>
        <v>382.452</v>
      </c>
      <c r="J31" s="25"/>
      <c r="K31" s="26"/>
      <c r="L31" s="37"/>
    </row>
    <row r="32" customFormat="false" ht="23.25" hidden="false" customHeight="true" outlineLevel="0" collapsed="false">
      <c r="A32" s="27" t="s">
        <v>73</v>
      </c>
      <c r="B32" s="27" t="s">
        <v>21</v>
      </c>
      <c r="C32" s="27" t="s">
        <v>74</v>
      </c>
      <c r="D32" s="34" t="s">
        <v>75</v>
      </c>
      <c r="E32" s="35" t="s">
        <v>32</v>
      </c>
      <c r="F32" s="31" t="n">
        <v>8.96</v>
      </c>
      <c r="G32" s="33" t="n">
        <v>456.42</v>
      </c>
      <c r="H32" s="33" t="n">
        <f aca="false">1.25*G32</f>
        <v>570.525</v>
      </c>
      <c r="I32" s="33" t="n">
        <f aca="false">H32*F32</f>
        <v>5111.904</v>
      </c>
      <c r="J32" s="25"/>
      <c r="K32" s="26"/>
      <c r="L32" s="47"/>
      <c r="M32" s="41"/>
      <c r="N32" s="41"/>
      <c r="O32" s="41"/>
      <c r="P32" s="41"/>
      <c r="Q32" s="41"/>
    </row>
    <row r="33" customFormat="false" ht="24" hidden="false" customHeight="true" outlineLevel="0" collapsed="false">
      <c r="A33" s="27" t="s">
        <v>76</v>
      </c>
      <c r="B33" s="27" t="s">
        <v>21</v>
      </c>
      <c r="C33" s="27" t="s">
        <v>77</v>
      </c>
      <c r="D33" s="34" t="s">
        <v>78</v>
      </c>
      <c r="E33" s="35" t="s">
        <v>32</v>
      </c>
      <c r="F33" s="31" t="n">
        <v>8.96</v>
      </c>
      <c r="G33" s="33" t="n">
        <v>71.14</v>
      </c>
      <c r="H33" s="33" t="n">
        <f aca="false">1.25*G33</f>
        <v>88.925</v>
      </c>
      <c r="I33" s="33" t="n">
        <f aca="false">H33*F33</f>
        <v>796.768</v>
      </c>
      <c r="J33" s="25"/>
      <c r="K33" s="26"/>
      <c r="L33" s="37"/>
    </row>
    <row r="34" customFormat="false" ht="27.75" hidden="false" customHeight="true" outlineLevel="0" collapsed="false">
      <c r="A34" s="27" t="s">
        <v>79</v>
      </c>
      <c r="B34" s="27" t="s">
        <v>16</v>
      </c>
      <c r="C34" s="27" t="s">
        <v>80</v>
      </c>
      <c r="D34" s="34" t="s">
        <v>81</v>
      </c>
      <c r="E34" s="35" t="s">
        <v>19</v>
      </c>
      <c r="F34" s="31" t="n">
        <v>165</v>
      </c>
      <c r="G34" s="33" t="n">
        <v>135.64</v>
      </c>
      <c r="H34" s="33" t="n">
        <f aca="false">1.25*G34</f>
        <v>169.55</v>
      </c>
      <c r="I34" s="33" t="n">
        <f aca="false">H34*F34</f>
        <v>27975.75</v>
      </c>
      <c r="J34" s="25"/>
      <c r="K34" s="26"/>
      <c r="L34" s="37"/>
    </row>
    <row r="35" customFormat="false" ht="25.5" hidden="false" customHeight="true" outlineLevel="0" collapsed="false">
      <c r="A35" s="27" t="s">
        <v>82</v>
      </c>
      <c r="B35" s="27" t="s">
        <v>16</v>
      </c>
      <c r="C35" s="27" t="s">
        <v>83</v>
      </c>
      <c r="D35" s="34" t="s">
        <v>84</v>
      </c>
      <c r="E35" s="35" t="s">
        <v>85</v>
      </c>
      <c r="F35" s="31" t="n">
        <v>1</v>
      </c>
      <c r="G35" s="33" t="n">
        <v>5012.03</v>
      </c>
      <c r="H35" s="33" t="n">
        <f aca="false">1.25*G35</f>
        <v>6265.0375</v>
      </c>
      <c r="I35" s="33" t="n">
        <f aca="false">H35*F35</f>
        <v>6265.0375</v>
      </c>
      <c r="J35" s="25"/>
      <c r="K35" s="26"/>
      <c r="L35" s="37"/>
    </row>
    <row r="36" customFormat="false" ht="39.75" hidden="false" customHeight="true" outlineLevel="0" collapsed="false">
      <c r="A36" s="27" t="s">
        <v>86</v>
      </c>
      <c r="B36" s="27" t="s">
        <v>34</v>
      </c>
      <c r="C36" s="44" t="n">
        <v>90082</v>
      </c>
      <c r="D36" s="34" t="s">
        <v>87</v>
      </c>
      <c r="E36" s="35" t="s">
        <v>32</v>
      </c>
      <c r="F36" s="31" t="n">
        <v>172</v>
      </c>
      <c r="G36" s="33" t="n">
        <v>11.33</v>
      </c>
      <c r="H36" s="33" t="n">
        <f aca="false">1.25*G36</f>
        <v>14.1625</v>
      </c>
      <c r="I36" s="33" t="n">
        <f aca="false">H36*F36</f>
        <v>2435.95</v>
      </c>
      <c r="J36" s="25"/>
      <c r="K36" s="26"/>
      <c r="L36" s="37"/>
    </row>
    <row r="37" customFormat="false" ht="23.25" hidden="false" customHeight="true" outlineLevel="0" collapsed="false">
      <c r="A37" s="27" t="s">
        <v>88</v>
      </c>
      <c r="B37" s="27" t="s">
        <v>34</v>
      </c>
      <c r="C37" s="44" t="n">
        <v>100323</v>
      </c>
      <c r="D37" s="34" t="s">
        <v>89</v>
      </c>
      <c r="E37" s="35" t="s">
        <v>32</v>
      </c>
      <c r="F37" s="31" t="n">
        <v>51.2</v>
      </c>
      <c r="G37" s="33" t="n">
        <v>101.48</v>
      </c>
      <c r="H37" s="33" t="n">
        <f aca="false">1.25*G37</f>
        <v>126.85</v>
      </c>
      <c r="I37" s="33" t="n">
        <f aca="false">H37*F37</f>
        <v>6494.72</v>
      </c>
      <c r="J37" s="25"/>
      <c r="K37" s="26"/>
      <c r="L37" s="37"/>
    </row>
    <row r="38" customFormat="false" ht="23.25" hidden="false" customHeight="true" outlineLevel="0" collapsed="false">
      <c r="A38" s="27" t="s">
        <v>90</v>
      </c>
      <c r="B38" s="27" t="s">
        <v>16</v>
      </c>
      <c r="C38" s="27" t="s">
        <v>91</v>
      </c>
      <c r="D38" s="34" t="s">
        <v>92</v>
      </c>
      <c r="E38" s="35" t="s">
        <v>93</v>
      </c>
      <c r="F38" s="31" t="n">
        <v>2</v>
      </c>
      <c r="G38" s="33" t="n">
        <v>1778.7</v>
      </c>
      <c r="H38" s="33" t="n">
        <f aca="false">1.25*G38</f>
        <v>2223.375</v>
      </c>
      <c r="I38" s="33" t="n">
        <f aca="false">H38*F38</f>
        <v>4446.75</v>
      </c>
      <c r="J38" s="25"/>
      <c r="K38" s="26"/>
      <c r="L38" s="37"/>
    </row>
    <row r="39" customFormat="false" ht="24.75" hidden="false" customHeight="true" outlineLevel="0" collapsed="false">
      <c r="A39" s="27" t="s">
        <v>94</v>
      </c>
      <c r="B39" s="27" t="s">
        <v>34</v>
      </c>
      <c r="C39" s="44" t="n">
        <v>100323</v>
      </c>
      <c r="D39" s="34" t="s">
        <v>95</v>
      </c>
      <c r="E39" s="35" t="s">
        <v>32</v>
      </c>
      <c r="F39" s="31" t="n">
        <v>86.4</v>
      </c>
      <c r="G39" s="33" t="n">
        <v>101.48</v>
      </c>
      <c r="H39" s="33" t="n">
        <f aca="false">1.25*G39</f>
        <v>126.85</v>
      </c>
      <c r="I39" s="33" t="n">
        <f aca="false">H39*F39</f>
        <v>10959.84</v>
      </c>
      <c r="J39" s="25"/>
      <c r="K39" s="26"/>
      <c r="L39" s="37"/>
    </row>
    <row r="40" customFormat="false" ht="23.25" hidden="false" customHeight="true" outlineLevel="0" collapsed="false">
      <c r="A40" s="27" t="s">
        <v>96</v>
      </c>
      <c r="B40" s="27" t="s">
        <v>97</v>
      </c>
      <c r="C40" s="27" t="s">
        <v>98</v>
      </c>
      <c r="D40" s="34" t="s">
        <v>99</v>
      </c>
      <c r="E40" s="35" t="s">
        <v>100</v>
      </c>
      <c r="F40" s="31" t="n">
        <v>2</v>
      </c>
      <c r="G40" s="33" t="n">
        <v>2300</v>
      </c>
      <c r="H40" s="33" t="n">
        <f aca="false">1.25*G40</f>
        <v>2875</v>
      </c>
      <c r="I40" s="33" t="n">
        <f aca="false">H40*F40</f>
        <v>5750</v>
      </c>
      <c r="J40" s="25"/>
      <c r="K40" s="33"/>
      <c r="L40" s="37"/>
    </row>
    <row r="41" customFormat="false" ht="25.5" hidden="false" customHeight="true" outlineLevel="0" collapsed="false">
      <c r="A41" s="27" t="s">
        <v>101</v>
      </c>
      <c r="B41" s="27" t="s">
        <v>97</v>
      </c>
      <c r="C41" s="27" t="s">
        <v>98</v>
      </c>
      <c r="D41" s="34" t="s">
        <v>102</v>
      </c>
      <c r="E41" s="35" t="s">
        <v>85</v>
      </c>
      <c r="F41" s="31" t="n">
        <v>1</v>
      </c>
      <c r="G41" s="33" t="n">
        <v>4545.72</v>
      </c>
      <c r="H41" s="33" t="n">
        <f aca="false">1.25*G41</f>
        <v>5682.15</v>
      </c>
      <c r="I41" s="33" t="n">
        <f aca="false">H41*F41</f>
        <v>5682.15</v>
      </c>
      <c r="J41" s="25"/>
      <c r="K41" s="33"/>
      <c r="L41" s="37"/>
    </row>
    <row r="42" customFormat="false" ht="23.25" hidden="false" customHeight="true" outlineLevel="0" collapsed="false">
      <c r="A42" s="27" t="s">
        <v>103</v>
      </c>
      <c r="B42" s="27" t="s">
        <v>97</v>
      </c>
      <c r="C42" s="27" t="s">
        <v>98</v>
      </c>
      <c r="D42" s="34" t="s">
        <v>104</v>
      </c>
      <c r="E42" s="35" t="s">
        <v>85</v>
      </c>
      <c r="F42" s="31" t="n">
        <v>1</v>
      </c>
      <c r="G42" s="33" t="n">
        <v>3030.48</v>
      </c>
      <c r="H42" s="33" t="n">
        <f aca="false">1.25*G42</f>
        <v>3788.1</v>
      </c>
      <c r="I42" s="33" t="n">
        <f aca="false">H42*F42</f>
        <v>3788.1</v>
      </c>
      <c r="J42" s="25"/>
      <c r="K42" s="33"/>
      <c r="L42" s="37"/>
    </row>
    <row r="43" customFormat="false" ht="24" hidden="false" customHeight="true" outlineLevel="0" collapsed="false">
      <c r="A43" s="27" t="s">
        <v>105</v>
      </c>
      <c r="B43" s="27" t="s">
        <v>97</v>
      </c>
      <c r="C43" s="27" t="s">
        <v>98</v>
      </c>
      <c r="D43" s="34" t="s">
        <v>106</v>
      </c>
      <c r="E43" s="35" t="s">
        <v>85</v>
      </c>
      <c r="F43" s="31" t="n">
        <v>1</v>
      </c>
      <c r="G43" s="33" t="n">
        <v>3220.46</v>
      </c>
      <c r="H43" s="33" t="n">
        <f aca="false">1.25*G43</f>
        <v>4025.575</v>
      </c>
      <c r="I43" s="33" t="n">
        <f aca="false">H43*F43</f>
        <v>4025.575</v>
      </c>
      <c r="J43" s="25"/>
      <c r="K43" s="33"/>
      <c r="L43" s="37"/>
    </row>
    <row r="44" customFormat="false" ht="22.5" hidden="false" customHeight="true" outlineLevel="0" collapsed="false">
      <c r="A44" s="27" t="s">
        <v>107</v>
      </c>
      <c r="B44" s="27" t="s">
        <v>97</v>
      </c>
      <c r="C44" s="27" t="s">
        <v>98</v>
      </c>
      <c r="D44" s="34" t="s">
        <v>108</v>
      </c>
      <c r="E44" s="35" t="s">
        <v>85</v>
      </c>
      <c r="F44" s="31" t="n">
        <v>1</v>
      </c>
      <c r="G44" s="33" t="n">
        <v>3281.8</v>
      </c>
      <c r="H44" s="33" t="n">
        <f aca="false">1.25*G44</f>
        <v>4102.25</v>
      </c>
      <c r="I44" s="33" t="n">
        <f aca="false">H44*F44</f>
        <v>4102.25</v>
      </c>
      <c r="J44" s="25"/>
      <c r="K44" s="33"/>
      <c r="L44" s="37"/>
    </row>
    <row r="45" customFormat="false" ht="20.25" hidden="false" customHeight="true" outlineLevel="0" collapsed="false">
      <c r="A45" s="27" t="s">
        <v>109</v>
      </c>
      <c r="B45" s="27" t="s">
        <v>97</v>
      </c>
      <c r="C45" s="27" t="s">
        <v>98</v>
      </c>
      <c r="D45" s="34" t="s">
        <v>110</v>
      </c>
      <c r="E45" s="35" t="s">
        <v>85</v>
      </c>
      <c r="F45" s="31" t="n">
        <v>1</v>
      </c>
      <c r="G45" s="33" t="n">
        <v>3871.4</v>
      </c>
      <c r="H45" s="33" t="n">
        <f aca="false">1.25*G45</f>
        <v>4839.25</v>
      </c>
      <c r="I45" s="33" t="n">
        <f aca="false">H45*F45</f>
        <v>4839.25</v>
      </c>
      <c r="J45" s="25"/>
      <c r="K45" s="33"/>
      <c r="L45" s="37"/>
    </row>
    <row r="46" customFormat="false" ht="21" hidden="false" customHeight="true" outlineLevel="0" collapsed="false">
      <c r="A46" s="27" t="s">
        <v>111</v>
      </c>
      <c r="B46" s="27" t="s">
        <v>97</v>
      </c>
      <c r="C46" s="27" t="s">
        <v>98</v>
      </c>
      <c r="D46" s="34" t="s">
        <v>112</v>
      </c>
      <c r="E46" s="35" t="s">
        <v>85</v>
      </c>
      <c r="F46" s="31" t="n">
        <v>1</v>
      </c>
      <c r="G46" s="33" t="n">
        <v>5555.88</v>
      </c>
      <c r="H46" s="33" t="n">
        <f aca="false">1.25*G46</f>
        <v>6944.85</v>
      </c>
      <c r="I46" s="33" t="n">
        <f aca="false">H46*F46</f>
        <v>6944.85</v>
      </c>
      <c r="J46" s="25"/>
      <c r="K46" s="33"/>
      <c r="L46" s="37"/>
    </row>
    <row r="47" customFormat="false" ht="21" hidden="false" customHeight="true" outlineLevel="0" collapsed="false">
      <c r="A47" s="27"/>
      <c r="B47" s="35"/>
      <c r="C47" s="35"/>
      <c r="D47" s="34"/>
      <c r="E47" s="35"/>
      <c r="F47" s="31"/>
      <c r="G47" s="33"/>
      <c r="H47" s="16" t="s">
        <v>24</v>
      </c>
      <c r="I47" s="16" t="n">
        <f aca="false">SUM(I26:I46)</f>
        <v>104800.967375</v>
      </c>
      <c r="J47" s="17"/>
      <c r="K47" s="18"/>
      <c r="L47" s="39"/>
    </row>
    <row r="48" customFormat="false" ht="15.75" hidden="false" customHeight="true" outlineLevel="0" collapsed="false">
      <c r="A48" s="21" t="n">
        <v>4</v>
      </c>
      <c r="B48" s="21"/>
      <c r="C48" s="21"/>
      <c r="D48" s="22" t="s">
        <v>113</v>
      </c>
      <c r="E48" s="23"/>
      <c r="F48" s="43"/>
      <c r="G48" s="24"/>
      <c r="H48" s="24"/>
      <c r="I48" s="24"/>
      <c r="J48" s="25"/>
      <c r="K48" s="26"/>
      <c r="L48" s="26"/>
    </row>
    <row r="49" customFormat="false" ht="27.75" hidden="false" customHeight="true" outlineLevel="0" collapsed="false">
      <c r="A49" s="27" t="s">
        <v>114</v>
      </c>
      <c r="B49" s="27" t="s">
        <v>21</v>
      </c>
      <c r="C49" s="27" t="s">
        <v>115</v>
      </c>
      <c r="D49" s="34" t="s">
        <v>116</v>
      </c>
      <c r="E49" s="35" t="s">
        <v>85</v>
      </c>
      <c r="F49" s="31" t="n">
        <v>60</v>
      </c>
      <c r="G49" s="33" t="n">
        <v>563.2671</v>
      </c>
      <c r="H49" s="33" t="n">
        <f aca="false">1.25*G49</f>
        <v>704.083875</v>
      </c>
      <c r="I49" s="33" t="n">
        <f aca="false">H49*F49</f>
        <v>42245.0325</v>
      </c>
      <c r="J49" s="25"/>
      <c r="K49" s="26"/>
      <c r="L49" s="37"/>
    </row>
    <row r="50" customFormat="false" ht="21" hidden="false" customHeight="true" outlineLevel="0" collapsed="false">
      <c r="A50" s="35"/>
      <c r="B50" s="35"/>
      <c r="C50" s="35"/>
      <c r="D50" s="34"/>
      <c r="E50" s="35"/>
      <c r="F50" s="35"/>
      <c r="G50" s="33"/>
      <c r="H50" s="16" t="s">
        <v>24</v>
      </c>
      <c r="I50" s="16" t="n">
        <f aca="false">I49</f>
        <v>42245.0325</v>
      </c>
      <c r="J50" s="17"/>
      <c r="K50" s="18"/>
      <c r="L50" s="39"/>
    </row>
    <row r="51" customFormat="false" ht="15.75" hidden="false" customHeight="false" outlineLevel="0" collapsed="false">
      <c r="A51" s="21" t="n">
        <v>5</v>
      </c>
      <c r="B51" s="21"/>
      <c r="C51" s="21"/>
      <c r="D51" s="22" t="s">
        <v>117</v>
      </c>
      <c r="E51" s="23"/>
      <c r="F51" s="43"/>
      <c r="G51" s="24"/>
      <c r="H51" s="24"/>
      <c r="I51" s="24"/>
      <c r="J51" s="17"/>
      <c r="K51" s="18"/>
      <c r="L51" s="39"/>
    </row>
    <row r="52" customFormat="false" ht="15.75" hidden="false" customHeight="false" outlineLevel="0" collapsed="false">
      <c r="A52" s="35" t="s">
        <v>118</v>
      </c>
      <c r="B52" s="27" t="s">
        <v>97</v>
      </c>
      <c r="C52" s="27" t="s">
        <v>98</v>
      </c>
      <c r="D52" s="48" t="s">
        <v>119</v>
      </c>
      <c r="E52" s="35" t="s">
        <v>120</v>
      </c>
      <c r="F52" s="35" t="n">
        <v>6.84</v>
      </c>
      <c r="G52" s="49" t="n">
        <v>1001.46</v>
      </c>
      <c r="H52" s="49" t="n">
        <f aca="false">G52</f>
        <v>1001.46</v>
      </c>
      <c r="I52" s="33" t="n">
        <f aca="false">F52*H52+0.01</f>
        <v>6849.9964</v>
      </c>
      <c r="J52" s="17"/>
      <c r="K52" s="18"/>
      <c r="L52" s="39"/>
    </row>
    <row r="53" customFormat="false" ht="15.75" hidden="false" customHeight="false" outlineLevel="0" collapsed="false">
      <c r="A53" s="35" t="s">
        <v>121</v>
      </c>
      <c r="B53" s="27" t="s">
        <v>97</v>
      </c>
      <c r="C53" s="27" t="s">
        <v>98</v>
      </c>
      <c r="D53" s="48" t="s">
        <v>122</v>
      </c>
      <c r="E53" s="35" t="s">
        <v>120</v>
      </c>
      <c r="F53" s="35" t="n">
        <v>6.84</v>
      </c>
      <c r="G53" s="49" t="n">
        <v>877.19298</v>
      </c>
      <c r="H53" s="49" t="n">
        <f aca="false">G53</f>
        <v>877.19298</v>
      </c>
      <c r="I53" s="33" t="n">
        <f aca="false">F53*H53</f>
        <v>5999.9999832</v>
      </c>
      <c r="J53" s="17"/>
      <c r="K53" s="18"/>
      <c r="L53" s="39"/>
    </row>
    <row r="54" customFormat="false" ht="15.75" hidden="false" customHeight="false" outlineLevel="0" collapsed="false">
      <c r="A54" s="35" t="s">
        <v>123</v>
      </c>
      <c r="B54" s="27" t="s">
        <v>97</v>
      </c>
      <c r="C54" s="27" t="s">
        <v>98</v>
      </c>
      <c r="D54" s="48" t="s">
        <v>124</v>
      </c>
      <c r="E54" s="35" t="s">
        <v>120</v>
      </c>
      <c r="F54" s="35" t="n">
        <v>6.84</v>
      </c>
      <c r="G54" s="49" t="n">
        <v>900</v>
      </c>
      <c r="H54" s="49" t="n">
        <f aca="false">G54</f>
        <v>900</v>
      </c>
      <c r="I54" s="33" t="n">
        <f aca="false">F54*H54</f>
        <v>6156</v>
      </c>
      <c r="J54" s="17"/>
      <c r="K54" s="18"/>
      <c r="L54" s="39"/>
    </row>
    <row r="55" customFormat="false" ht="15.75" hidden="false" customHeight="false" outlineLevel="0" collapsed="false">
      <c r="A55" s="35" t="s">
        <v>125</v>
      </c>
      <c r="B55" s="27" t="s">
        <v>97</v>
      </c>
      <c r="C55" s="27" t="s">
        <v>98</v>
      </c>
      <c r="D55" s="48" t="s">
        <v>126</v>
      </c>
      <c r="E55" s="35" t="s">
        <v>120</v>
      </c>
      <c r="F55" s="35" t="n">
        <v>6.84</v>
      </c>
      <c r="G55" s="49" t="n">
        <v>733.92</v>
      </c>
      <c r="H55" s="49" t="n">
        <f aca="false">G55</f>
        <v>733.92</v>
      </c>
      <c r="I55" s="33" t="n">
        <f aca="false">F55*H55-0.01</f>
        <v>5020.0028</v>
      </c>
      <c r="J55" s="17"/>
      <c r="K55" s="18"/>
      <c r="L55" s="39"/>
    </row>
    <row r="56" customFormat="false" ht="15.75" hidden="false" customHeight="false" outlineLevel="0" collapsed="false">
      <c r="A56" s="35" t="s">
        <v>127</v>
      </c>
      <c r="B56" s="27" t="s">
        <v>97</v>
      </c>
      <c r="C56" s="27" t="s">
        <v>98</v>
      </c>
      <c r="D56" s="48" t="s">
        <v>128</v>
      </c>
      <c r="E56" s="35" t="s">
        <v>120</v>
      </c>
      <c r="F56" s="35" t="n">
        <v>6.84</v>
      </c>
      <c r="G56" s="49" t="n">
        <v>1237.5</v>
      </c>
      <c r="H56" s="49" t="n">
        <f aca="false">G56</f>
        <v>1237.5</v>
      </c>
      <c r="I56" s="33" t="n">
        <f aca="false">F56*H56</f>
        <v>8464.5</v>
      </c>
      <c r="J56" s="17"/>
      <c r="K56" s="18"/>
      <c r="L56" s="39"/>
    </row>
    <row r="57" customFormat="false" ht="15.75" hidden="false" customHeight="false" outlineLevel="0" collapsed="false">
      <c r="A57" s="35" t="s">
        <v>129</v>
      </c>
      <c r="B57" s="27" t="s">
        <v>97</v>
      </c>
      <c r="C57" s="27" t="s">
        <v>98</v>
      </c>
      <c r="D57" s="48" t="s">
        <v>130</v>
      </c>
      <c r="E57" s="35" t="s">
        <v>120</v>
      </c>
      <c r="F57" s="35" t="n">
        <v>6.84</v>
      </c>
      <c r="G57" s="49" t="n">
        <v>412.2807</v>
      </c>
      <c r="H57" s="49" t="n">
        <f aca="false">G57</f>
        <v>412.2807</v>
      </c>
      <c r="I57" s="33" t="n">
        <f aca="false">F57*H57</f>
        <v>2819.999988</v>
      </c>
      <c r="J57" s="17"/>
      <c r="K57" s="18"/>
      <c r="L57" s="39"/>
    </row>
    <row r="58" customFormat="false" ht="15.75" hidden="false" customHeight="false" outlineLevel="0" collapsed="false">
      <c r="A58" s="35" t="s">
        <v>131</v>
      </c>
      <c r="B58" s="27" t="s">
        <v>97</v>
      </c>
      <c r="C58" s="27" t="s">
        <v>98</v>
      </c>
      <c r="D58" s="48" t="s">
        <v>132</v>
      </c>
      <c r="E58" s="35" t="s">
        <v>120</v>
      </c>
      <c r="F58" s="35" t="n">
        <v>6.84</v>
      </c>
      <c r="G58" s="49" t="n">
        <v>1719</v>
      </c>
      <c r="H58" s="49" t="n">
        <f aca="false">G58</f>
        <v>1719</v>
      </c>
      <c r="I58" s="33" t="n">
        <f aca="false">F58*H58</f>
        <v>11757.96</v>
      </c>
      <c r="J58" s="17"/>
      <c r="K58" s="18"/>
      <c r="L58" s="39"/>
    </row>
    <row r="59" customFormat="false" ht="15.75" hidden="false" customHeight="false" outlineLevel="0" collapsed="false">
      <c r="A59" s="35" t="s">
        <v>133</v>
      </c>
      <c r="B59" s="27" t="s">
        <v>97</v>
      </c>
      <c r="C59" s="27" t="s">
        <v>98</v>
      </c>
      <c r="D59" s="48" t="s">
        <v>134</v>
      </c>
      <c r="E59" s="35" t="s">
        <v>120</v>
      </c>
      <c r="F59" s="35" t="n">
        <v>6.84</v>
      </c>
      <c r="G59" s="49" t="n">
        <v>900</v>
      </c>
      <c r="H59" s="49" t="n">
        <f aca="false">G59</f>
        <v>900</v>
      </c>
      <c r="I59" s="33" t="n">
        <f aca="false">F59*H59</f>
        <v>6156</v>
      </c>
      <c r="J59" s="17"/>
      <c r="K59" s="18"/>
      <c r="L59" s="39"/>
    </row>
    <row r="60" customFormat="false" ht="15.75" hidden="false" customHeight="false" outlineLevel="0" collapsed="false">
      <c r="A60" s="35" t="s">
        <v>135</v>
      </c>
      <c r="B60" s="27" t="s">
        <v>97</v>
      </c>
      <c r="C60" s="27" t="s">
        <v>98</v>
      </c>
      <c r="D60" s="48" t="s">
        <v>136</v>
      </c>
      <c r="E60" s="35" t="s">
        <v>120</v>
      </c>
      <c r="F60" s="35" t="n">
        <v>6.84</v>
      </c>
      <c r="G60" s="49" t="n">
        <v>1461.9883</v>
      </c>
      <c r="H60" s="49" t="n">
        <f aca="false">G60</f>
        <v>1461.9883</v>
      </c>
      <c r="I60" s="33" t="n">
        <f aca="false">F60*H60</f>
        <v>9999.999972</v>
      </c>
      <c r="J60" s="17"/>
      <c r="K60" s="18"/>
      <c r="L60" s="39"/>
    </row>
    <row r="61" customFormat="false" ht="20.25" hidden="false" customHeight="true" outlineLevel="0" collapsed="false">
      <c r="A61" s="35"/>
      <c r="B61" s="35"/>
      <c r="C61" s="35"/>
      <c r="D61" s="34"/>
      <c r="E61" s="35"/>
      <c r="F61" s="35"/>
      <c r="G61" s="33"/>
      <c r="H61" s="16" t="s">
        <v>24</v>
      </c>
      <c r="I61" s="16" t="n">
        <f aca="false">I52+I53+I54+I55+I56+I57+I58+I59+I60</f>
        <v>63224.4591432</v>
      </c>
      <c r="J61" s="17"/>
      <c r="K61" s="18"/>
      <c r="L61" s="39"/>
    </row>
    <row r="62" customFormat="false" ht="21.4" hidden="false" customHeight="true" outlineLevel="0" collapsed="false">
      <c r="A62" s="50" t="s">
        <v>12</v>
      </c>
      <c r="B62" s="50"/>
      <c r="C62" s="50"/>
      <c r="D62" s="50"/>
      <c r="E62" s="50"/>
      <c r="F62" s="50"/>
      <c r="G62" s="50"/>
      <c r="H62" s="50"/>
      <c r="I62" s="51" t="n">
        <f aca="false">SUM(I61,I50,I47,I24,I11)</f>
        <v>345837.6188932</v>
      </c>
      <c r="J62" s="17"/>
      <c r="K62" s="18"/>
      <c r="L62" s="39"/>
      <c r="P62" s="52"/>
      <c r="Q62" s="36"/>
    </row>
    <row r="63" customFormat="false" ht="21.75" hidden="false" customHeight="true" outlineLevel="0" collapsed="false">
      <c r="A63" s="53"/>
      <c r="B63" s="53"/>
      <c r="C63" s="53"/>
      <c r="D63" s="53" t="s">
        <v>137</v>
      </c>
      <c r="E63" s="54"/>
      <c r="F63" s="54"/>
      <c r="G63" s="54"/>
      <c r="H63" s="54"/>
      <c r="I63" s="54"/>
      <c r="J63" s="55"/>
      <c r="K63" s="56"/>
    </row>
    <row r="64" customFormat="false" ht="16.5" hidden="false" customHeight="true" outlineLevel="0" collapsed="false">
      <c r="A64" s="53"/>
      <c r="B64" s="53"/>
      <c r="C64" s="53"/>
      <c r="D64" s="57" t="s">
        <v>138</v>
      </c>
      <c r="E64" s="57"/>
      <c r="F64" s="57"/>
      <c r="G64" s="57"/>
      <c r="H64" s="57"/>
      <c r="I64" s="57"/>
      <c r="J64" s="57"/>
      <c r="K64" s="57"/>
    </row>
    <row r="65" customFormat="false" ht="24.75" hidden="false" customHeight="true" outlineLevel="0" collapsed="false">
      <c r="A65" s="58"/>
      <c r="B65" s="58"/>
      <c r="C65" s="58"/>
      <c r="D65" s="59" t="s">
        <v>139</v>
      </c>
      <c r="E65" s="60"/>
      <c r="F65" s="60"/>
      <c r="G65" s="60"/>
      <c r="H65" s="60"/>
      <c r="I65" s="61"/>
      <c r="J65" s="60"/>
      <c r="K65" s="60"/>
    </row>
    <row r="66" customFormat="false" ht="24.75" hidden="false" customHeight="true" outlineLevel="0" collapsed="false">
      <c r="A66" s="58"/>
      <c r="B66" s="58"/>
      <c r="C66" s="58"/>
      <c r="D66" s="62"/>
      <c r="E66" s="60"/>
      <c r="F66" s="60"/>
      <c r="G66" s="60"/>
      <c r="H66" s="60"/>
      <c r="I66" s="60"/>
      <c r="J66" s="60"/>
      <c r="K66" s="60"/>
    </row>
    <row r="67" customFormat="false" ht="17.25" hidden="false" customHeight="true" outlineLevel="0" collapsed="false">
      <c r="A67" s="58"/>
      <c r="B67" s="58"/>
      <c r="C67" s="58"/>
      <c r="D67" s="62"/>
      <c r="E67" s="60"/>
      <c r="F67" s="60"/>
      <c r="G67" s="60"/>
      <c r="H67" s="60"/>
      <c r="I67" s="60"/>
      <c r="J67" s="60"/>
      <c r="K67" s="60"/>
    </row>
    <row r="68" customFormat="false" ht="15.75" hidden="false" customHeight="false" outlineLevel="0" collapsed="false">
      <c r="A68" s="58"/>
      <c r="B68" s="58"/>
      <c r="C68" s="58"/>
      <c r="D68" s="62"/>
      <c r="E68" s="60"/>
      <c r="F68" s="60"/>
      <c r="G68" s="60"/>
      <c r="H68" s="60"/>
      <c r="I68" s="60"/>
      <c r="J68" s="60"/>
      <c r="K68" s="60"/>
    </row>
    <row r="69" customFormat="false" ht="15.75" hidden="false" customHeight="false" outlineLevel="0" collapsed="false">
      <c r="D69" s="60"/>
      <c r="E69" s="60"/>
      <c r="F69" s="60"/>
      <c r="G69" s="60"/>
      <c r="H69" s="60"/>
      <c r="I69" s="60"/>
      <c r="J69" s="60"/>
      <c r="K69" s="60"/>
    </row>
    <row r="70" customFormat="false" ht="15" hidden="false" customHeight="false" outlineLevel="0" collapsed="false">
      <c r="A70" s="63"/>
      <c r="B70" s="63"/>
      <c r="C70" s="63"/>
      <c r="D70" s="64"/>
      <c r="E70" s="64"/>
      <c r="F70" s="65"/>
      <c r="G70" s="66"/>
      <c r="H70" s="66"/>
      <c r="I70" s="67"/>
    </row>
    <row r="71" customFormat="false" ht="15.75" hidden="false" customHeight="false" outlineLevel="0" collapsed="false">
      <c r="A71" s="68"/>
      <c r="B71" s="68"/>
      <c r="C71" s="68"/>
      <c r="D71" s="69" t="s">
        <v>140</v>
      </c>
      <c r="E71" s="70"/>
      <c r="F71" s="71"/>
      <c r="G71" s="64"/>
      <c r="H71" s="67"/>
      <c r="I71" s="67"/>
    </row>
    <row r="72" customFormat="false" ht="15.75" hidden="false" customHeight="false" outlineLevel="0" collapsed="false">
      <c r="A72" s="68"/>
      <c r="B72" s="68"/>
      <c r="C72" s="68"/>
      <c r="D72" s="69" t="s">
        <v>141</v>
      </c>
      <c r="E72" s="70"/>
      <c r="F72" s="67"/>
      <c r="G72" s="72" t="s">
        <v>142</v>
      </c>
      <c r="H72" s="72"/>
      <c r="I72" s="67"/>
    </row>
    <row r="73" customFormat="false" ht="24" hidden="false" customHeight="true" outlineLevel="0" collapsed="false">
      <c r="A73" s="68"/>
      <c r="B73" s="68"/>
      <c r="C73" s="68"/>
      <c r="D73" s="69"/>
      <c r="E73" s="70"/>
      <c r="F73" s="67"/>
      <c r="G73" s="64"/>
      <c r="H73" s="73"/>
      <c r="I73" s="67"/>
    </row>
    <row r="74" customFormat="false" ht="18.75" hidden="false" customHeight="true" outlineLevel="0" collapsed="false">
      <c r="A74" s="63"/>
      <c r="B74" s="63"/>
      <c r="C74" s="63"/>
      <c r="D74" s="64"/>
      <c r="E74" s="64"/>
      <c r="F74" s="65"/>
      <c r="G74" s="66"/>
      <c r="H74" s="66"/>
      <c r="I74" s="67"/>
    </row>
    <row r="75" customFormat="false" ht="23.25" hidden="false" customHeight="true" outlineLevel="0" collapsed="false">
      <c r="A75" s="63"/>
      <c r="B75" s="63"/>
      <c r="C75" s="63"/>
      <c r="D75" s="64"/>
      <c r="E75" s="64"/>
      <c r="F75" s="65"/>
      <c r="G75" s="66"/>
      <c r="H75" s="66"/>
      <c r="I75" s="67"/>
    </row>
    <row r="76" customFormat="false" ht="21" hidden="false" customHeight="true" outlineLevel="0" collapsed="false">
      <c r="A76" s="63"/>
      <c r="B76" s="63"/>
      <c r="C76" s="63"/>
      <c r="D76" s="64"/>
      <c r="E76" s="64"/>
      <c r="F76" s="65"/>
      <c r="G76" s="66"/>
      <c r="H76" s="66"/>
      <c r="I76" s="67"/>
    </row>
    <row r="77" customFormat="false" ht="18.75" hidden="false" customHeight="true" outlineLevel="0" collapsed="false">
      <c r="A77" s="68"/>
      <c r="B77" s="68"/>
      <c r="C77" s="68"/>
      <c r="D77" s="69" t="s">
        <v>143</v>
      </c>
      <c r="E77" s="70"/>
      <c r="F77" s="71"/>
      <c r="G77" s="64"/>
      <c r="H77" s="67"/>
      <c r="I77" s="67"/>
    </row>
    <row r="78" customFormat="false" ht="16.5" hidden="false" customHeight="true" outlineLevel="0" collapsed="false">
      <c r="A78" s="68"/>
      <c r="B78" s="68"/>
      <c r="C78" s="68"/>
      <c r="D78" s="74" t="s">
        <v>144</v>
      </c>
      <c r="E78" s="70"/>
      <c r="F78" s="67"/>
      <c r="G78" s="72" t="s">
        <v>145</v>
      </c>
      <c r="H78" s="72"/>
      <c r="I78" s="67"/>
    </row>
    <row r="80" customFormat="false" ht="15" hidden="false" customHeight="false" outlineLevel="0" collapsed="false">
      <c r="A80" s="75"/>
      <c r="B80" s="75"/>
      <c r="C80" s="75"/>
      <c r="D80" s="76"/>
      <c r="E80" s="75"/>
      <c r="F80" s="75"/>
      <c r="G80" s="77"/>
      <c r="H80" s="77"/>
      <c r="I80" s="77"/>
      <c r="J80" s="78"/>
      <c r="K80" s="79"/>
    </row>
  </sheetData>
  <mergeCells count="5">
    <mergeCell ref="A2:I2"/>
    <mergeCell ref="A3:I3"/>
    <mergeCell ref="A6:I6"/>
    <mergeCell ref="A62:H62"/>
    <mergeCell ref="D64:K64"/>
  </mergeCells>
  <printOptions headings="false" gridLines="false" gridLinesSet="true" horizontalCentered="false" verticalCentered="false"/>
  <pageMargins left="0.511805555555555" right="0.511805555555555" top="0.551388888888889" bottom="0.157638888888889"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false"/>
  </sheetPr>
  <dimension ref="A1"/>
  <sheetViews>
    <sheetView showFormulas="false" showGridLines="false" showRowColHeaders="true" showZeros="true" rightToLeft="false" tabSelected="false" showOutlineSymbols="true" defaultGridColor="true" view="pageBreakPreview" topLeftCell="A1" colorId="64" zoomScale="100" zoomScaleNormal="100" zoomScalePageLayoutView="100" workbookViewId="0">
      <selection pane="topLeft" activeCell="D16" activeCellId="0" sqref="D16"/>
    </sheetView>
  </sheetViews>
  <sheetFormatPr defaultRowHeight="12.75" zeroHeight="false" outlineLevelRow="0" outlineLevelCol="0"/>
  <cols>
    <col collapsed="false" customWidth="true" hidden="false" outlineLevel="0" max="1025" min="1" style="0" width="8.67"/>
  </cols>
  <sheetData/>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92</TotalTime>
  <Application>LibreOffice/6.2.1.2$Windows_X86_64 LibreOffice_project/7bcb35dc3024a62dea0caee87020152d1ee96e71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2019-11-07T20:33:45Z</dcterms:created>
  <dc:creator>Paulo Márcio</dc:creator>
  <dc:description/>
  <dc:language>pt-BR</dc:language>
  <cp:lastModifiedBy/>
  <dcterms:modified xsi:type="dcterms:W3CDTF">2023-03-30T14:41:12Z</dcterms:modified>
  <cp:revision>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