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ozomu\Desktop\"/>
    </mc:Choice>
  </mc:AlternateContent>
  <bookViews>
    <workbookView xWindow="0" yWindow="0" windowWidth="16380" windowHeight="8190" tabRatio="983" activeTab="1"/>
  </bookViews>
  <sheets>
    <sheet name="Plan1" sheetId="1" r:id="rId1"/>
    <sheet name="Plan2" sheetId="2" r:id="rId2"/>
    <sheet name="Plan3" sheetId="3" r:id="rId3"/>
  </sheets>
  <definedNames>
    <definedName name="_xlnm.Print_Area">Plan1!$A$1:$O$57</definedName>
    <definedName name="Print_Area_1">Plan2!$A$1:$H$40</definedName>
  </definedNames>
  <calcPr calcId="171027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4" i="2" l="1"/>
  <c r="G21" i="2"/>
  <c r="H21" i="2" s="1"/>
  <c r="G19" i="2"/>
  <c r="H19" i="2" s="1"/>
  <c r="G17" i="2"/>
  <c r="F17" i="2"/>
  <c r="H17" i="2" s="1"/>
  <c r="G15" i="2"/>
  <c r="G24" i="2" s="1"/>
  <c r="G22" i="2" s="1"/>
  <c r="F15" i="2"/>
  <c r="H15" i="2" s="1"/>
  <c r="H13" i="2"/>
  <c r="F13" i="2"/>
  <c r="F11" i="2"/>
  <c r="D11" i="2"/>
  <c r="H11" i="2" s="1"/>
  <c r="H9" i="2"/>
  <c r="D9" i="2"/>
  <c r="F7" i="2"/>
  <c r="H7" i="2" s="1"/>
  <c r="D7" i="2"/>
  <c r="D24" i="2" s="1"/>
  <c r="C34" i="1"/>
  <c r="N31" i="1"/>
  <c r="N34" i="1" s="1"/>
  <c r="N29" i="1"/>
  <c r="L29" i="1"/>
  <c r="L34" i="1" s="1"/>
  <c r="N27" i="1"/>
  <c r="L27" i="1"/>
  <c r="N25" i="1"/>
  <c r="L25" i="1"/>
  <c r="J25" i="1"/>
  <c r="J34" i="1" s="1"/>
  <c r="H25" i="1"/>
  <c r="H34" i="1" s="1"/>
  <c r="N23" i="1"/>
  <c r="L23" i="1"/>
  <c r="J23" i="1"/>
  <c r="H23" i="1"/>
  <c r="N21" i="1"/>
  <c r="L21" i="1"/>
  <c r="J21" i="1"/>
  <c r="H21" i="1"/>
  <c r="F21" i="1"/>
  <c r="F34" i="1" s="1"/>
  <c r="N19" i="1"/>
  <c r="L19" i="1"/>
  <c r="J19" i="1"/>
  <c r="J32" i="1" s="1"/>
  <c r="H19" i="1"/>
  <c r="F19" i="1"/>
  <c r="L17" i="1"/>
  <c r="J17" i="1"/>
  <c r="H17" i="1"/>
  <c r="F17" i="1"/>
  <c r="D17" i="1"/>
  <c r="D32" i="1" s="1"/>
  <c r="D33" i="1" s="1"/>
  <c r="H15" i="1"/>
  <c r="F15" i="1"/>
  <c r="D15" i="1"/>
  <c r="D34" i="1" s="1"/>
  <c r="D35" i="1" s="1"/>
  <c r="F13" i="1"/>
  <c r="D13" i="1"/>
  <c r="D11" i="1"/>
  <c r="D22" i="2" l="1"/>
  <c r="D23" i="2" s="1"/>
  <c r="D25" i="2"/>
  <c r="F25" i="2" s="1"/>
  <c r="F35" i="1"/>
  <c r="H35" i="1" s="1"/>
  <c r="J35" i="1" s="1"/>
  <c r="L35" i="1" s="1"/>
  <c r="N35" i="1" s="1"/>
  <c r="L32" i="1"/>
  <c r="F32" i="1"/>
  <c r="F33" i="1" s="1"/>
  <c r="H33" i="1" s="1"/>
  <c r="J33" i="1" s="1"/>
  <c r="L33" i="1" s="1"/>
  <c r="N33" i="1" s="1"/>
  <c r="N32" i="1"/>
  <c r="F24" i="2"/>
  <c r="F22" i="2" s="1"/>
  <c r="H32" i="1"/>
  <c r="G25" i="2" l="1"/>
  <c r="F23" i="2"/>
  <c r="G23" i="2" s="1"/>
  <c r="H24" i="2"/>
  <c r="H25" i="2" s="1"/>
</calcChain>
</file>

<file path=xl/sharedStrings.xml><?xml version="1.0" encoding="utf-8"?>
<sst xmlns="http://schemas.openxmlformats.org/spreadsheetml/2006/main" count="90" uniqueCount="68">
  <si>
    <t>A</t>
  </si>
  <si>
    <t>PREFEITURA MUNICIPAL DE BIRIGUI</t>
  </si>
  <si>
    <t>SECRETARIA DE SAÚDE DE BIRIGUI</t>
  </si>
  <si>
    <t>DATA: JANEIRO DE 2014</t>
  </si>
  <si>
    <t>OBRA: REFORMA E AMPLIAÇÃO DA ''UNIDADE BÁSICA DE SAÚDE'' DO TIJUCA RESIDENCIAL PARQUE</t>
  </si>
  <si>
    <t>LOCAL: RUA JOÃO DE SOUZA SUZANO X R. HIROSHI HARAMOTO X R. VICENTE LOPESTETILLA</t>
  </si>
  <si>
    <t>CRONOGRAMA FÍSICO-FINANCEIRO</t>
  </si>
  <si>
    <t>Item</t>
  </si>
  <si>
    <t>Serviços</t>
  </si>
  <si>
    <t>Valor dos Itens</t>
  </si>
  <si>
    <t>30 Dias</t>
  </si>
  <si>
    <t>60 Dias</t>
  </si>
  <si>
    <t>90 Dias</t>
  </si>
  <si>
    <t>120 Dias</t>
  </si>
  <si>
    <t>150 Dias</t>
  </si>
  <si>
    <t>180 Dias</t>
  </si>
  <si>
    <t>1.0</t>
  </si>
  <si>
    <t>SERVIÇOS PRELIMINARES</t>
  </si>
  <si>
    <t>2.0</t>
  </si>
  <si>
    <t>INFRA-ESTRUTURA</t>
  </si>
  <si>
    <t>3.0</t>
  </si>
  <si>
    <t>ESTRUTURA</t>
  </si>
  <si>
    <t>5.0</t>
  </si>
  <si>
    <t>ALVENARIAS</t>
  </si>
  <si>
    <t>6.0</t>
  </si>
  <si>
    <t>ESQUADRIAS</t>
  </si>
  <si>
    <t>7.0</t>
  </si>
  <si>
    <t>COBERTURA</t>
  </si>
  <si>
    <t>8.0</t>
  </si>
  <si>
    <t>REVESTIMENTO</t>
  </si>
  <si>
    <t>9.0</t>
  </si>
  <si>
    <t>INST. ELÉTRICAS</t>
  </si>
  <si>
    <t>10.0</t>
  </si>
  <si>
    <t>PINTURA</t>
  </si>
  <si>
    <t>11.0</t>
  </si>
  <si>
    <t>VIDROS</t>
  </si>
  <si>
    <t>12.0</t>
  </si>
  <si>
    <t>LIMPEZA</t>
  </si>
  <si>
    <t>PORCENTAGEM MENSAL</t>
  </si>
  <si>
    <t>PORCENTAGEM ACUMULADA</t>
  </si>
  <si>
    <t>- - - - - - - -</t>
  </si>
  <si>
    <t>VALOR MENSAL</t>
  </si>
  <si>
    <t>VALOR ACUMULADO</t>
  </si>
  <si>
    <t>( Duzentos e dezeseis mil reais )</t>
  </si>
  <si>
    <t>Birigui, 05 de Fevereiro de 2014</t>
  </si>
  <si>
    <t>Irma dos Santos Porto                                                                            Alexandre José Sabino Lasila</t>
  </si>
  <si>
    <t>Dir. Depto Hab e Urb.                                                                                 Secretário Adjunto de Obras</t>
  </si>
  <si>
    <t>Rubens Franco da Silveira                                                             Andrea Benvenuta Antonio de Carvalho</t>
  </si>
  <si>
    <t>Secretário de Obras                                                                                     Secretaria de Saúde</t>
  </si>
  <si>
    <t>Pedro Felício Estrada Bernabé</t>
  </si>
  <si>
    <t>Prefeito Municipal</t>
  </si>
  <si>
    <t>OBRA: REFORMA DE RESIDÊNCIA DANIFICADA DO Sr. CLAUDINO CAVALCANTE DA SILVA</t>
  </si>
  <si>
    <t>LOCAL: RUA JOÃO FIORIN PADOVESE, 295 – BAIRRO RECANTO VERDE</t>
  </si>
  <si>
    <t>CIDADE: BIRIGUI-SP.</t>
  </si>
  <si>
    <t>Total</t>
  </si>
  <si>
    <t>DEMOLIÇÕES E RETIRADAS</t>
  </si>
  <si>
    <t>FUNDAÇÃO e ESTRUTURA</t>
  </si>
  <si>
    <t>ALVENARIA</t>
  </si>
  <si>
    <t>4.0</t>
  </si>
  <si>
    <t>PISOS INTERNOS E EXTERNOS</t>
  </si>
  <si>
    <t>ESQUADRIAS METÁLICAS</t>
  </si>
  <si>
    <t>SERVIÇOS COMPLEMENTARES</t>
  </si>
  <si>
    <t>- - - - - - - - - - - - - -</t>
  </si>
  <si>
    <t>--</t>
  </si>
  <si>
    <t>Quinze Mil Setecentos e Oitenta e Nove Reais e Doze Centavos</t>
  </si>
  <si>
    <t>Birigui, 15 de Setembro de 2017.</t>
  </si>
  <si>
    <t>Engº MAURICIO PEREIRA                    Eng.º ALEXANDRE J. SABINO LASILA                      Arqtº MILTON LOT JUNIOR</t>
  </si>
  <si>
    <t>Depto. Obras e Projetos                           Secretario Adjunto de Obras                                   Secretario de Obras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</si>
</sst>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7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3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sz val="13"/>
      <color rgb="FF000000"/>
      <name val="Calibri"/>
      <family val="2"/>
      <charset val="1"/>
    </font>
    <font>
      <sz val="13"/>
      <color rgb="FFCCCCCC"/>
      <name val="Calibri"/>
      <family val="2"/>
      <charset val="1"/>
    </font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CCCCCC"/>
      </patternFill>
    </fill>
    <fill>
      <patternFill patternType="solid">
        <fgColor rgb="FFD9D9D9"/>
        <bgColor rgb="FFDDDDDD"/>
      </patternFill>
    </fill>
    <fill>
      <patternFill patternType="solid">
        <fgColor rgb="FFCCCCCC"/>
        <bgColor rgb="FFBFBFBF"/>
      </patternFill>
    </fill>
    <fill>
      <patternFill patternType="solid">
        <fgColor rgb="FFDDDDDD"/>
        <bgColor rgb="FFD9D9D9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">
    <xf numFmtId="0" fontId="0" fillId="0" borderId="0"/>
    <xf numFmtId="9" fontId="9" fillId="0" borderId="0"/>
  </cellStyleXfs>
  <cellXfs count="70">
    <xf numFmtId="0" fontId="0" fillId="0" borderId="0" xfId="0"/>
    <xf numFmtId="0" fontId="5" fillId="0" borderId="9" xfId="0" applyFont="1" applyBorder="1" applyAlignment="1">
      <alignment horizontal="center"/>
    </xf>
    <xf numFmtId="0" fontId="4" fillId="2" borderId="7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/>
    </xf>
    <xf numFmtId="0" fontId="0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4" fontId="0" fillId="0" borderId="1" xfId="0" applyNumberFormat="1" applyBorder="1" applyAlignment="1">
      <alignment horizontal="center"/>
    </xf>
    <xf numFmtId="9" fontId="0" fillId="0" borderId="1" xfId="1" applyFont="1" applyBorder="1" applyAlignment="1" applyProtection="1"/>
    <xf numFmtId="9" fontId="0" fillId="0" borderId="1" xfId="1" applyFont="1" applyBorder="1" applyAlignment="1" applyProtection="1">
      <alignment horizontal="center"/>
    </xf>
    <xf numFmtId="4" fontId="0" fillId="0" borderId="1" xfId="0" applyNumberFormat="1" applyBorder="1" applyAlignment="1"/>
    <xf numFmtId="0" fontId="0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0" fontId="0" fillId="0" borderId="1" xfId="1" applyNumberFormat="1" applyFont="1" applyBorder="1" applyAlignment="1" applyProtection="1"/>
    <xf numFmtId="0" fontId="0" fillId="0" borderId="1" xfId="0" applyFont="1" applyBorder="1" applyAlignment="1"/>
    <xf numFmtId="4" fontId="0" fillId="0" borderId="1" xfId="0" applyNumberFormat="1" applyBorder="1"/>
    <xf numFmtId="0" fontId="0" fillId="0" borderId="1" xfId="0" applyFont="1" applyBorder="1"/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4" fillId="2" borderId="6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4" fillId="2" borderId="7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9" fontId="7" fillId="3" borderId="11" xfId="1" applyFont="1" applyFill="1" applyBorder="1" applyAlignment="1" applyProtection="1">
      <alignment horizontal="center"/>
    </xf>
    <xf numFmtId="9" fontId="7" fillId="0" borderId="11" xfId="1" applyFont="1" applyBorder="1" applyAlignment="1" applyProtection="1"/>
    <xf numFmtId="4" fontId="7" fillId="0" borderId="1" xfId="0" applyNumberFormat="1" applyFont="1" applyBorder="1" applyAlignment="1">
      <alignment horizontal="center"/>
    </xf>
    <xf numFmtId="9" fontId="7" fillId="3" borderId="1" xfId="1" applyFont="1" applyFill="1" applyBorder="1" applyAlignment="1" applyProtection="1">
      <alignment horizontal="center"/>
    </xf>
    <xf numFmtId="9" fontId="7" fillId="0" borderId="1" xfId="1" applyFont="1" applyBorder="1" applyAlignment="1" applyProtection="1">
      <alignment horizontal="center"/>
    </xf>
    <xf numFmtId="4" fontId="8" fillId="4" borderId="1" xfId="0" applyNumberFormat="1" applyFont="1" applyFill="1" applyBorder="1" applyAlignment="1">
      <alignment horizontal="center"/>
    </xf>
    <xf numFmtId="4" fontId="7" fillId="0" borderId="10" xfId="0" applyNumberFormat="1" applyFont="1" applyBorder="1" applyAlignment="1">
      <alignment horizontal="center"/>
    </xf>
    <xf numFmtId="10" fontId="7" fillId="0" borderId="1" xfId="1" applyNumberFormat="1" applyFont="1" applyBorder="1" applyAlignment="1" applyProtection="1">
      <alignment horizontal="center"/>
    </xf>
    <xf numFmtId="0" fontId="7" fillId="0" borderId="1" xfId="0" applyFont="1" applyBorder="1" applyAlignment="1"/>
    <xf numFmtId="4" fontId="5" fillId="5" borderId="1" xfId="0" applyNumberFormat="1" applyFont="1" applyFill="1" applyBorder="1" applyAlignment="1">
      <alignment horizontal="center"/>
    </xf>
    <xf numFmtId="4" fontId="7" fillId="0" borderId="13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0" borderId="13" xfId="0" applyFont="1" applyBorder="1" applyAlignment="1"/>
    <xf numFmtId="4" fontId="5" fillId="5" borderId="13" xfId="0" applyNumberFormat="1" applyFont="1" applyFill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7" fillId="0" borderId="3" xfId="0" applyFont="1" applyBorder="1"/>
    <xf numFmtId="0" fontId="7" fillId="0" borderId="0" xfId="0" applyFont="1" applyBorder="1"/>
    <xf numFmtId="0" fontId="7" fillId="0" borderId="4" xfId="0" applyFont="1" applyBorder="1"/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4" fontId="6" fillId="0" borderId="11" xfId="0" applyNumberFormat="1" applyFont="1" applyBorder="1" applyAlignment="1">
      <alignment horizontal="center"/>
    </xf>
    <xf numFmtId="9" fontId="7" fillId="3" borderId="11" xfId="1" applyFont="1" applyFill="1" applyBorder="1" applyAlignment="1" applyProtection="1">
      <alignment horizontal="center"/>
    </xf>
    <xf numFmtId="4" fontId="7" fillId="0" borderId="1" xfId="0" applyNumberFormat="1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9" fontId="7" fillId="3" borderId="1" xfId="1" applyFont="1" applyFill="1" applyBorder="1" applyAlignment="1" applyProtection="1">
      <alignment horizontal="center"/>
    </xf>
    <xf numFmtId="4" fontId="8" fillId="4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/>
    </xf>
    <xf numFmtId="10" fontId="7" fillId="0" borderId="1" xfId="1" applyNumberFormat="1" applyFont="1" applyBorder="1" applyAlignment="1" applyProtection="1">
      <alignment horizontal="center"/>
    </xf>
    <xf numFmtId="4" fontId="7" fillId="0" borderId="13" xfId="0" applyNumberFormat="1" applyFont="1" applyBorder="1" applyAlignment="1">
      <alignment horizontal="center"/>
    </xf>
    <xf numFmtId="0" fontId="5" fillId="0" borderId="13" xfId="0" applyFont="1" applyBorder="1" applyAlignment="1">
      <alignment horizontal="left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view="pageBreakPreview" zoomScale="80" zoomScaleNormal="100" zoomScalePageLayoutView="80" workbookViewId="0"/>
  </sheetViews>
  <sheetFormatPr defaultRowHeight="15" x14ac:dyDescent="0.25"/>
  <cols>
    <col min="1" max="1" width="7.42578125"/>
    <col min="2" max="2" width="31.7109375"/>
    <col min="3" max="3" width="12.85546875"/>
    <col min="4" max="15" width="6.140625"/>
  </cols>
  <sheetData>
    <row r="1" spans="1:15" x14ac:dyDescent="0.2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x14ac:dyDescent="0.2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3" spans="1:15" x14ac:dyDescent="0.25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</row>
    <row r="4" spans="1:15" x14ac:dyDescent="0.25">
      <c r="A4" s="14" t="s">
        <v>3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</row>
    <row r="5" spans="1:15" x14ac:dyDescent="0.25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 x14ac:dyDescent="0.25">
      <c r="A6" s="14" t="s">
        <v>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6"/>
    </row>
    <row r="7" spans="1:15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5" x14ac:dyDescent="0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</row>
    <row r="9" spans="1:15" s="19" customFormat="1" ht="15" customHeight="1" x14ac:dyDescent="0.25">
      <c r="A9" s="18" t="s">
        <v>7</v>
      </c>
      <c r="B9" s="18" t="s">
        <v>8</v>
      </c>
      <c r="C9" s="18" t="s">
        <v>9</v>
      </c>
      <c r="D9" s="12" t="s">
        <v>10</v>
      </c>
      <c r="E9" s="12"/>
      <c r="F9" s="12" t="s">
        <v>11</v>
      </c>
      <c r="G9" s="12"/>
      <c r="H9" s="12" t="s">
        <v>12</v>
      </c>
      <c r="I9" s="12"/>
      <c r="J9" s="12" t="s">
        <v>13</v>
      </c>
      <c r="K9" s="12"/>
      <c r="L9" s="12" t="s">
        <v>14</v>
      </c>
      <c r="M9" s="12"/>
      <c r="N9" s="12" t="s">
        <v>15</v>
      </c>
      <c r="O9" s="12"/>
    </row>
    <row r="10" spans="1:15" x14ac:dyDescent="0.25">
      <c r="A10" s="13" t="s">
        <v>16</v>
      </c>
      <c r="B10" s="11" t="s">
        <v>17</v>
      </c>
      <c r="C10" s="10">
        <v>18500</v>
      </c>
      <c r="D10" s="9">
        <v>1</v>
      </c>
      <c r="E10" s="9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spans="1:15" x14ac:dyDescent="0.25">
      <c r="A11" s="13"/>
      <c r="B11" s="11"/>
      <c r="C11" s="10"/>
      <c r="D11" s="10">
        <f>C10*D10</f>
        <v>18500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</row>
    <row r="12" spans="1:15" x14ac:dyDescent="0.25">
      <c r="A12" s="13" t="s">
        <v>18</v>
      </c>
      <c r="B12" s="11" t="s">
        <v>19</v>
      </c>
      <c r="C12" s="10">
        <v>23200</v>
      </c>
      <c r="D12" s="9">
        <v>0.8</v>
      </c>
      <c r="E12" s="9"/>
      <c r="F12" s="9">
        <v>0.2</v>
      </c>
      <c r="G12" s="9"/>
      <c r="H12" s="8"/>
      <c r="I12" s="8"/>
      <c r="J12" s="8"/>
      <c r="K12" s="8"/>
      <c r="L12" s="8"/>
      <c r="M12" s="8"/>
      <c r="N12" s="8"/>
      <c r="O12" s="8"/>
    </row>
    <row r="13" spans="1:15" x14ac:dyDescent="0.25">
      <c r="A13" s="13"/>
      <c r="B13" s="11"/>
      <c r="C13" s="10"/>
      <c r="D13" s="10">
        <f>$C$12*D12</f>
        <v>18560</v>
      </c>
      <c r="E13" s="10"/>
      <c r="F13" s="10">
        <f>$C$12*F12</f>
        <v>4640</v>
      </c>
      <c r="G13" s="10"/>
      <c r="H13" s="10"/>
      <c r="I13" s="10"/>
      <c r="J13" s="10"/>
      <c r="K13" s="10"/>
      <c r="L13" s="10"/>
      <c r="M13" s="10"/>
      <c r="N13" s="10"/>
      <c r="O13" s="10"/>
    </row>
    <row r="14" spans="1:15" x14ac:dyDescent="0.25">
      <c r="A14" s="13" t="s">
        <v>20</v>
      </c>
      <c r="B14" s="11" t="s">
        <v>21</v>
      </c>
      <c r="C14" s="10">
        <v>35200</v>
      </c>
      <c r="D14" s="9">
        <v>0.15</v>
      </c>
      <c r="E14" s="9"/>
      <c r="F14" s="9">
        <v>0.35</v>
      </c>
      <c r="G14" s="9"/>
      <c r="H14" s="9">
        <v>0.5</v>
      </c>
      <c r="I14" s="9"/>
      <c r="J14" s="8"/>
      <c r="K14" s="8"/>
      <c r="L14" s="8"/>
      <c r="M14" s="8"/>
      <c r="N14" s="8"/>
      <c r="O14" s="8"/>
    </row>
    <row r="15" spans="1:15" x14ac:dyDescent="0.25">
      <c r="A15" s="13"/>
      <c r="B15" s="11"/>
      <c r="C15" s="10"/>
      <c r="D15" s="10">
        <f>$C$14*D14</f>
        <v>5280</v>
      </c>
      <c r="E15" s="10"/>
      <c r="F15" s="10">
        <f>$C$14*F14</f>
        <v>12320</v>
      </c>
      <c r="G15" s="10"/>
      <c r="H15" s="10">
        <f>$C$14*H14</f>
        <v>17600</v>
      </c>
      <c r="I15" s="10"/>
      <c r="J15" s="10"/>
      <c r="K15" s="10"/>
      <c r="L15" s="10"/>
      <c r="M15" s="10"/>
      <c r="N15" s="10"/>
      <c r="O15" s="10"/>
    </row>
    <row r="16" spans="1:15" x14ac:dyDescent="0.25">
      <c r="A16" s="13" t="s">
        <v>22</v>
      </c>
      <c r="B16" s="11" t="s">
        <v>23</v>
      </c>
      <c r="C16" s="10">
        <v>21300</v>
      </c>
      <c r="D16" s="9">
        <v>0.05</v>
      </c>
      <c r="E16" s="9"/>
      <c r="F16" s="9">
        <v>0.25</v>
      </c>
      <c r="G16" s="9"/>
      <c r="H16" s="9">
        <v>0.35</v>
      </c>
      <c r="I16" s="9"/>
      <c r="J16" s="9">
        <v>0.25</v>
      </c>
      <c r="K16" s="9"/>
      <c r="L16" s="9">
        <v>0.1</v>
      </c>
      <c r="M16" s="9"/>
      <c r="N16" s="8"/>
      <c r="O16" s="8"/>
    </row>
    <row r="17" spans="1:15" x14ac:dyDescent="0.25">
      <c r="A17" s="13"/>
      <c r="B17" s="11"/>
      <c r="C17" s="10"/>
      <c r="D17" s="10">
        <f>$C$16*D16</f>
        <v>1065</v>
      </c>
      <c r="E17" s="10"/>
      <c r="F17" s="10">
        <f>$C$16*F16</f>
        <v>5325</v>
      </c>
      <c r="G17" s="10"/>
      <c r="H17" s="10">
        <f>$C$16*H16</f>
        <v>7454.9999999999991</v>
      </c>
      <c r="I17" s="10"/>
      <c r="J17" s="10">
        <f>$C$16*J16</f>
        <v>5325</v>
      </c>
      <c r="K17" s="10"/>
      <c r="L17" s="10">
        <f>$C$16*L16</f>
        <v>2130</v>
      </c>
      <c r="M17" s="10"/>
      <c r="N17" s="10"/>
      <c r="O17" s="10"/>
    </row>
    <row r="18" spans="1:15" x14ac:dyDescent="0.25">
      <c r="A18" s="13" t="s">
        <v>24</v>
      </c>
      <c r="B18" s="11" t="s">
        <v>25</v>
      </c>
      <c r="C18" s="10">
        <v>16600</v>
      </c>
      <c r="D18" s="8"/>
      <c r="E18" s="8"/>
      <c r="F18" s="9">
        <v>0.15</v>
      </c>
      <c r="G18" s="9"/>
      <c r="H18" s="9">
        <v>0.25</v>
      </c>
      <c r="I18" s="9"/>
      <c r="J18" s="9">
        <v>0.45</v>
      </c>
      <c r="K18" s="9"/>
      <c r="L18" s="9">
        <v>0.1</v>
      </c>
      <c r="M18" s="9"/>
      <c r="N18" s="9">
        <v>0.05</v>
      </c>
      <c r="O18" s="9"/>
    </row>
    <row r="19" spans="1:15" x14ac:dyDescent="0.25">
      <c r="A19" s="13"/>
      <c r="B19" s="11"/>
      <c r="C19" s="10"/>
      <c r="D19" s="10"/>
      <c r="E19" s="10"/>
      <c r="F19" s="10">
        <f>$C$18*F18</f>
        <v>2490</v>
      </c>
      <c r="G19" s="10"/>
      <c r="H19" s="10">
        <f>$C$18*H18</f>
        <v>4150</v>
      </c>
      <c r="I19" s="10"/>
      <c r="J19" s="10">
        <f>$C$18*J18</f>
        <v>7470</v>
      </c>
      <c r="K19" s="10"/>
      <c r="L19" s="10">
        <f>$C$18*L18</f>
        <v>1660</v>
      </c>
      <c r="M19" s="10"/>
      <c r="N19" s="10">
        <f>$C$18*N18</f>
        <v>830</v>
      </c>
      <c r="O19" s="10"/>
    </row>
    <row r="20" spans="1:15" x14ac:dyDescent="0.25">
      <c r="A20" s="13" t="s">
        <v>26</v>
      </c>
      <c r="B20" s="11" t="s">
        <v>27</v>
      </c>
      <c r="C20" s="10">
        <v>14500</v>
      </c>
      <c r="D20" s="8"/>
      <c r="E20" s="8"/>
      <c r="F20" s="9">
        <v>0.2</v>
      </c>
      <c r="G20" s="9"/>
      <c r="H20" s="9">
        <v>0.25</v>
      </c>
      <c r="I20" s="9"/>
      <c r="J20" s="9">
        <v>0.2</v>
      </c>
      <c r="K20" s="9"/>
      <c r="L20" s="9">
        <v>0.2</v>
      </c>
      <c r="M20" s="9"/>
      <c r="N20" s="9">
        <v>0.15</v>
      </c>
      <c r="O20" s="9"/>
    </row>
    <row r="21" spans="1:15" x14ac:dyDescent="0.25">
      <c r="A21" s="13"/>
      <c r="B21" s="11"/>
      <c r="C21" s="10"/>
      <c r="D21" s="10"/>
      <c r="E21" s="10"/>
      <c r="F21" s="10">
        <f>$C$20*F20</f>
        <v>2900</v>
      </c>
      <c r="G21" s="10"/>
      <c r="H21" s="10">
        <f>$C$20*H20</f>
        <v>3625</v>
      </c>
      <c r="I21" s="10"/>
      <c r="J21" s="10">
        <f>$C$20*J20</f>
        <v>2900</v>
      </c>
      <c r="K21" s="10"/>
      <c r="L21" s="10">
        <f>$C$20*L20</f>
        <v>2900</v>
      </c>
      <c r="M21" s="10"/>
      <c r="N21" s="10">
        <f>$C$20*N20</f>
        <v>2175</v>
      </c>
      <c r="O21" s="10"/>
    </row>
    <row r="22" spans="1:15" x14ac:dyDescent="0.25">
      <c r="A22" s="13" t="s">
        <v>28</v>
      </c>
      <c r="B22" s="11" t="s">
        <v>29</v>
      </c>
      <c r="C22" s="10">
        <v>30300</v>
      </c>
      <c r="D22" s="8"/>
      <c r="E22" s="8"/>
      <c r="F22" s="8"/>
      <c r="G22" s="8"/>
      <c r="H22" s="9">
        <v>0.2</v>
      </c>
      <c r="I22" s="9"/>
      <c r="J22" s="9">
        <v>0.25</v>
      </c>
      <c r="K22" s="9"/>
      <c r="L22" s="9">
        <v>0.35</v>
      </c>
      <c r="M22" s="9"/>
      <c r="N22" s="9">
        <v>0.2</v>
      </c>
      <c r="O22" s="9"/>
    </row>
    <row r="23" spans="1:15" x14ac:dyDescent="0.25">
      <c r="A23" s="13"/>
      <c r="B23" s="11"/>
      <c r="C23" s="10"/>
      <c r="D23" s="10"/>
      <c r="E23" s="10"/>
      <c r="F23" s="10"/>
      <c r="G23" s="10"/>
      <c r="H23" s="10">
        <f>$C$22*H22</f>
        <v>6060</v>
      </c>
      <c r="I23" s="10"/>
      <c r="J23" s="10">
        <f>$C$22*J22</f>
        <v>7575</v>
      </c>
      <c r="K23" s="10"/>
      <c r="L23" s="10">
        <f>$C$22*L22</f>
        <v>10605</v>
      </c>
      <c r="M23" s="10"/>
      <c r="N23" s="10">
        <f>$C$22*N22</f>
        <v>6060</v>
      </c>
      <c r="O23" s="10"/>
    </row>
    <row r="24" spans="1:15" x14ac:dyDescent="0.25">
      <c r="A24" s="13" t="s">
        <v>30</v>
      </c>
      <c r="B24" s="11" t="s">
        <v>31</v>
      </c>
      <c r="C24" s="10">
        <v>6400</v>
      </c>
      <c r="D24" s="8"/>
      <c r="E24" s="8"/>
      <c r="F24" s="8"/>
      <c r="G24" s="8"/>
      <c r="H24" s="9">
        <v>0.3</v>
      </c>
      <c r="I24" s="9"/>
      <c r="J24" s="9">
        <v>0.25</v>
      </c>
      <c r="K24" s="9"/>
      <c r="L24" s="9">
        <v>0.25</v>
      </c>
      <c r="M24" s="9"/>
      <c r="N24" s="9">
        <v>0.2</v>
      </c>
      <c r="O24" s="9"/>
    </row>
    <row r="25" spans="1:15" x14ac:dyDescent="0.25">
      <c r="A25" s="13"/>
      <c r="B25" s="11"/>
      <c r="C25" s="10"/>
      <c r="D25" s="10"/>
      <c r="E25" s="10"/>
      <c r="F25" s="10"/>
      <c r="G25" s="10"/>
      <c r="H25" s="10">
        <f>$C$24*H24</f>
        <v>1920</v>
      </c>
      <c r="I25" s="10"/>
      <c r="J25" s="10">
        <f>$C$24*J24</f>
        <v>1600</v>
      </c>
      <c r="K25" s="10"/>
      <c r="L25" s="10">
        <f>$C$24*L24</f>
        <v>1600</v>
      </c>
      <c r="M25" s="10"/>
      <c r="N25" s="10">
        <f>$C$24*N24</f>
        <v>1280</v>
      </c>
      <c r="O25" s="10"/>
    </row>
    <row r="26" spans="1:15" x14ac:dyDescent="0.25">
      <c r="A26" s="13" t="s">
        <v>32</v>
      </c>
      <c r="B26" s="11" t="s">
        <v>33</v>
      </c>
      <c r="C26" s="10">
        <v>21500</v>
      </c>
      <c r="D26" s="8"/>
      <c r="E26" s="8"/>
      <c r="F26" s="8"/>
      <c r="G26" s="8"/>
      <c r="H26" s="8"/>
      <c r="I26" s="8"/>
      <c r="J26" s="8"/>
      <c r="K26" s="8"/>
      <c r="L26" s="9">
        <v>0.5</v>
      </c>
      <c r="M26" s="9"/>
      <c r="N26" s="9">
        <v>0.5</v>
      </c>
      <c r="O26" s="9"/>
    </row>
    <row r="27" spans="1:15" x14ac:dyDescent="0.25">
      <c r="A27" s="13"/>
      <c r="B27" s="11"/>
      <c r="C27" s="10"/>
      <c r="D27" s="10"/>
      <c r="E27" s="10"/>
      <c r="F27" s="10"/>
      <c r="G27" s="10"/>
      <c r="H27" s="10"/>
      <c r="I27" s="10"/>
      <c r="J27" s="10"/>
      <c r="K27" s="10"/>
      <c r="L27" s="10">
        <f>$C$26*L26</f>
        <v>10750</v>
      </c>
      <c r="M27" s="10"/>
      <c r="N27" s="10">
        <f>$C$26*N26</f>
        <v>10750</v>
      </c>
      <c r="O27" s="10"/>
    </row>
    <row r="28" spans="1:15" x14ac:dyDescent="0.25">
      <c r="A28" s="13" t="s">
        <v>34</v>
      </c>
      <c r="B28" s="11" t="s">
        <v>35</v>
      </c>
      <c r="C28" s="10">
        <v>27100</v>
      </c>
      <c r="D28" s="8"/>
      <c r="E28" s="8"/>
      <c r="F28" s="8"/>
      <c r="G28" s="8"/>
      <c r="H28" s="8"/>
      <c r="I28" s="8"/>
      <c r="J28" s="8"/>
      <c r="K28" s="8"/>
      <c r="L28" s="9">
        <v>0.5</v>
      </c>
      <c r="M28" s="9"/>
      <c r="N28" s="9">
        <v>0.5</v>
      </c>
      <c r="O28" s="9"/>
    </row>
    <row r="29" spans="1:15" x14ac:dyDescent="0.25">
      <c r="A29" s="13"/>
      <c r="B29" s="11"/>
      <c r="C29" s="10"/>
      <c r="D29" s="10"/>
      <c r="E29" s="10"/>
      <c r="F29" s="10"/>
      <c r="G29" s="10"/>
      <c r="H29" s="10"/>
      <c r="I29" s="10"/>
      <c r="J29" s="10"/>
      <c r="K29" s="10"/>
      <c r="L29" s="10">
        <f>$C$28*L28</f>
        <v>13550</v>
      </c>
      <c r="M29" s="10"/>
      <c r="N29" s="10">
        <f>$C$28*N28</f>
        <v>13550</v>
      </c>
      <c r="O29" s="10"/>
    </row>
    <row r="30" spans="1:15" x14ac:dyDescent="0.25">
      <c r="A30" s="13" t="s">
        <v>36</v>
      </c>
      <c r="B30" s="11" t="s">
        <v>37</v>
      </c>
      <c r="C30" s="10">
        <v>1400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9">
        <v>1</v>
      </c>
      <c r="O30" s="9"/>
    </row>
    <row r="31" spans="1:15" x14ac:dyDescent="0.25">
      <c r="A31" s="13"/>
      <c r="B31" s="11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>
        <f>N30*C30</f>
        <v>1400</v>
      </c>
      <c r="O31" s="10"/>
    </row>
    <row r="32" spans="1:15" x14ac:dyDescent="0.25">
      <c r="A32" s="11" t="s">
        <v>38</v>
      </c>
      <c r="B32" s="11"/>
      <c r="C32" s="20">
        <v>1</v>
      </c>
      <c r="D32" s="9">
        <f>(D31+D29+D27+D25+D23+D21+D19+D17+D15+D13+D11)/$C$34</f>
        <v>0.20094907407407409</v>
      </c>
      <c r="E32" s="9"/>
      <c r="F32" s="9">
        <f>(F31+F29+F27+F25+F23+F21+F19+F17+F15+F13+F11)/$C$34</f>
        <v>0.12812499999999999</v>
      </c>
      <c r="G32" s="9"/>
      <c r="H32" s="9">
        <f>(H31+H29+H27+H25+H23+H21+H19+H17+H15+H13+H11)/$C$34</f>
        <v>0.18893518518518518</v>
      </c>
      <c r="I32" s="9"/>
      <c r="J32" s="9">
        <f>(J31+J29+J27+J25+J23+J21+J19+J17+J15+J13+J11)/$C$34</f>
        <v>0.11513888888888889</v>
      </c>
      <c r="K32" s="9"/>
      <c r="L32" s="9">
        <f>(L31+L29+L27+L25+L23+L21+L19+L17+L15+L13+L11)/$C$34</f>
        <v>0.19997685185185185</v>
      </c>
      <c r="M32" s="9"/>
      <c r="N32" s="9">
        <f>(N31+N29+N27+N25+N23+N21+N19+N17+N15+N13+N11)/$C$34</f>
        <v>0.166875</v>
      </c>
      <c r="O32" s="9"/>
    </row>
    <row r="33" spans="1:15" x14ac:dyDescent="0.25">
      <c r="A33" s="11" t="s">
        <v>39</v>
      </c>
      <c r="B33" s="11"/>
      <c r="C33" s="21" t="s">
        <v>40</v>
      </c>
      <c r="D33" s="9">
        <f>D32</f>
        <v>0.20094907407407409</v>
      </c>
      <c r="E33" s="9"/>
      <c r="F33" s="9">
        <f>D33+F32</f>
        <v>0.32907407407407407</v>
      </c>
      <c r="G33" s="9"/>
      <c r="H33" s="9">
        <f>F33+H32</f>
        <v>0.51800925925925922</v>
      </c>
      <c r="I33" s="9"/>
      <c r="J33" s="9">
        <f>H33+J32</f>
        <v>0.63314814814814813</v>
      </c>
      <c r="K33" s="9"/>
      <c r="L33" s="9">
        <f>J33+L32</f>
        <v>0.833125</v>
      </c>
      <c r="M33" s="9"/>
      <c r="N33" s="9">
        <f>L33+N32</f>
        <v>1</v>
      </c>
      <c r="O33" s="9"/>
    </row>
    <row r="34" spans="1:15" x14ac:dyDescent="0.25">
      <c r="A34" s="11" t="s">
        <v>41</v>
      </c>
      <c r="B34" s="11"/>
      <c r="C34" s="22">
        <f>SUM(C10:C31)</f>
        <v>216000</v>
      </c>
      <c r="D34" s="7">
        <f>D31+D29+D27+D25+D23+D21+D19+D17+D15+D13+D11</f>
        <v>43405</v>
      </c>
      <c r="E34" s="7"/>
      <c r="F34" s="7">
        <f>F31+F29+F27+F25+F23+F21+F19+F17+F15+F13+F11</f>
        <v>27675</v>
      </c>
      <c r="G34" s="7"/>
      <c r="H34" s="7">
        <f>H31+H29+H27+H25+H23+H21+H19+H17+H15+H13+H11</f>
        <v>40810</v>
      </c>
      <c r="I34" s="7"/>
      <c r="J34" s="7">
        <f>J31+J29+J27+J25+J23+J21+J19+J17+J15+J13+J11</f>
        <v>24870</v>
      </c>
      <c r="K34" s="7"/>
      <c r="L34" s="7">
        <f>L31+L29+L27+L25+L23+L21+L19+L17+L15+L13+L11</f>
        <v>43195</v>
      </c>
      <c r="M34" s="7"/>
      <c r="N34" s="7">
        <f>N31+N29+N27+N25+N23+N21+N19+N17+N15+N13+N11</f>
        <v>36045</v>
      </c>
      <c r="O34" s="7"/>
    </row>
    <row r="35" spans="1:15" x14ac:dyDescent="0.25">
      <c r="A35" s="11" t="s">
        <v>42</v>
      </c>
      <c r="B35" s="11"/>
      <c r="C35" s="23" t="s">
        <v>40</v>
      </c>
      <c r="D35" s="7">
        <f>D34</f>
        <v>43405</v>
      </c>
      <c r="E35" s="7"/>
      <c r="F35" s="7">
        <f>F34+D34</f>
        <v>71080</v>
      </c>
      <c r="G35" s="7"/>
      <c r="H35" s="7">
        <f>F35+H34</f>
        <v>111890</v>
      </c>
      <c r="I35" s="7"/>
      <c r="J35" s="7">
        <f>H35+J34</f>
        <v>136760</v>
      </c>
      <c r="K35" s="7"/>
      <c r="L35" s="7">
        <f>J35+L34</f>
        <v>179955</v>
      </c>
      <c r="M35" s="7"/>
      <c r="N35" s="7">
        <f>L35+N34</f>
        <v>216000</v>
      </c>
      <c r="O35" s="7"/>
    </row>
    <row r="36" spans="1:15" x14ac:dyDescent="0.25">
      <c r="A36" s="6" t="s">
        <v>43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8" spans="1:15" x14ac:dyDescent="0.25">
      <c r="B38" t="s">
        <v>44</v>
      </c>
    </row>
    <row r="43" spans="1:15" x14ac:dyDescent="0.25">
      <c r="A43" s="5" t="s">
        <v>45</v>
      </c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</row>
    <row r="44" spans="1:15" x14ac:dyDescent="0.25">
      <c r="A44" s="5" t="s">
        <v>46</v>
      </c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</row>
    <row r="45" spans="1:15" x14ac:dyDescent="0.25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5" x14ac:dyDescent="0.25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8" spans="1:15" x14ac:dyDescent="0.25">
      <c r="A48" s="5" t="s">
        <v>47</v>
      </c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</row>
    <row r="49" spans="1:15" x14ac:dyDescent="0.25">
      <c r="A49" s="5" t="s">
        <v>48</v>
      </c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</row>
    <row r="50" spans="1:15" x14ac:dyDescent="0.25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</row>
    <row r="53" spans="1:15" x14ac:dyDescent="0.25">
      <c r="A53" s="5" t="s">
        <v>49</v>
      </c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</row>
    <row r="54" spans="1:15" x14ac:dyDescent="0.25">
      <c r="A54" s="5" t="s">
        <v>50</v>
      </c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</row>
  </sheetData>
  <mergeCells count="212">
    <mergeCell ref="A36:O36"/>
    <mergeCell ref="A43:O43"/>
    <mergeCell ref="A44:O44"/>
    <mergeCell ref="A48:O48"/>
    <mergeCell ref="A49:O49"/>
    <mergeCell ref="A53:O53"/>
    <mergeCell ref="A54:O54"/>
    <mergeCell ref="A34:B34"/>
    <mergeCell ref="D34:E34"/>
    <mergeCell ref="F34:G34"/>
    <mergeCell ref="H34:I34"/>
    <mergeCell ref="J34:K34"/>
    <mergeCell ref="L34:M34"/>
    <mergeCell ref="N34:O34"/>
    <mergeCell ref="A35:B35"/>
    <mergeCell ref="D35:E35"/>
    <mergeCell ref="F35:G35"/>
    <mergeCell ref="H35:I35"/>
    <mergeCell ref="J35:K35"/>
    <mergeCell ref="L35:M35"/>
    <mergeCell ref="N35:O35"/>
    <mergeCell ref="A32:B32"/>
    <mergeCell ref="D32:E32"/>
    <mergeCell ref="F32:G32"/>
    <mergeCell ref="H32:I32"/>
    <mergeCell ref="J32:K32"/>
    <mergeCell ref="L32:M32"/>
    <mergeCell ref="N32:O32"/>
    <mergeCell ref="A33:B33"/>
    <mergeCell ref="D33:E33"/>
    <mergeCell ref="F33:G33"/>
    <mergeCell ref="H33:I33"/>
    <mergeCell ref="J33:K33"/>
    <mergeCell ref="L33:M33"/>
    <mergeCell ref="N33:O33"/>
    <mergeCell ref="A30:A31"/>
    <mergeCell ref="B30:B31"/>
    <mergeCell ref="C30:C31"/>
    <mergeCell ref="D30:E30"/>
    <mergeCell ref="F30:G30"/>
    <mergeCell ref="H30:I30"/>
    <mergeCell ref="J30:K30"/>
    <mergeCell ref="L30:M30"/>
    <mergeCell ref="N30:O30"/>
    <mergeCell ref="D31:E31"/>
    <mergeCell ref="F31:G31"/>
    <mergeCell ref="H31:I31"/>
    <mergeCell ref="J31:K31"/>
    <mergeCell ref="L31:M31"/>
    <mergeCell ref="N31:O31"/>
    <mergeCell ref="A28:A29"/>
    <mergeCell ref="B28:B29"/>
    <mergeCell ref="C28:C29"/>
    <mergeCell ref="D28:E28"/>
    <mergeCell ref="F28:G28"/>
    <mergeCell ref="H28:I28"/>
    <mergeCell ref="J28:K28"/>
    <mergeCell ref="L28:M28"/>
    <mergeCell ref="N28:O28"/>
    <mergeCell ref="D29:E29"/>
    <mergeCell ref="F29:G29"/>
    <mergeCell ref="H29:I29"/>
    <mergeCell ref="J29:K29"/>
    <mergeCell ref="L29:M29"/>
    <mergeCell ref="N29:O29"/>
    <mergeCell ref="A26:A27"/>
    <mergeCell ref="B26:B27"/>
    <mergeCell ref="C26:C27"/>
    <mergeCell ref="D26:E26"/>
    <mergeCell ref="F26:G26"/>
    <mergeCell ref="H26:I26"/>
    <mergeCell ref="J26:K26"/>
    <mergeCell ref="L26:M26"/>
    <mergeCell ref="N26:O26"/>
    <mergeCell ref="D27:E27"/>
    <mergeCell ref="F27:G27"/>
    <mergeCell ref="H27:I27"/>
    <mergeCell ref="J27:K27"/>
    <mergeCell ref="L27:M27"/>
    <mergeCell ref="N27:O27"/>
    <mergeCell ref="A24:A25"/>
    <mergeCell ref="B24:B25"/>
    <mergeCell ref="C24:C25"/>
    <mergeCell ref="D24:E24"/>
    <mergeCell ref="F24:G24"/>
    <mergeCell ref="H24:I24"/>
    <mergeCell ref="J24:K24"/>
    <mergeCell ref="L24:M24"/>
    <mergeCell ref="N24:O24"/>
    <mergeCell ref="D25:E25"/>
    <mergeCell ref="F25:G25"/>
    <mergeCell ref="H25:I25"/>
    <mergeCell ref="J25:K25"/>
    <mergeCell ref="L25:M25"/>
    <mergeCell ref="N25:O25"/>
    <mergeCell ref="A22:A23"/>
    <mergeCell ref="B22:B23"/>
    <mergeCell ref="C22:C23"/>
    <mergeCell ref="D22:E22"/>
    <mergeCell ref="F22:G22"/>
    <mergeCell ref="H22:I22"/>
    <mergeCell ref="J22:K22"/>
    <mergeCell ref="L22:M22"/>
    <mergeCell ref="N22:O22"/>
    <mergeCell ref="D23:E23"/>
    <mergeCell ref="F23:G23"/>
    <mergeCell ref="H23:I23"/>
    <mergeCell ref="J23:K23"/>
    <mergeCell ref="L23:M23"/>
    <mergeCell ref="N23:O23"/>
    <mergeCell ref="A20:A21"/>
    <mergeCell ref="B20:B21"/>
    <mergeCell ref="C20:C21"/>
    <mergeCell ref="D20:E20"/>
    <mergeCell ref="F20:G20"/>
    <mergeCell ref="H20:I20"/>
    <mergeCell ref="J20:K20"/>
    <mergeCell ref="L20:M20"/>
    <mergeCell ref="N20:O20"/>
    <mergeCell ref="D21:E21"/>
    <mergeCell ref="F21:G21"/>
    <mergeCell ref="H21:I21"/>
    <mergeCell ref="J21:K21"/>
    <mergeCell ref="L21:M21"/>
    <mergeCell ref="N21:O21"/>
    <mergeCell ref="A18:A19"/>
    <mergeCell ref="B18:B19"/>
    <mergeCell ref="C18:C19"/>
    <mergeCell ref="D18:E18"/>
    <mergeCell ref="F18:G18"/>
    <mergeCell ref="H18:I18"/>
    <mergeCell ref="J18:K18"/>
    <mergeCell ref="L18:M18"/>
    <mergeCell ref="N18:O18"/>
    <mergeCell ref="D19:E19"/>
    <mergeCell ref="F19:G19"/>
    <mergeCell ref="H19:I19"/>
    <mergeCell ref="J19:K19"/>
    <mergeCell ref="L19:M19"/>
    <mergeCell ref="N19:O19"/>
    <mergeCell ref="A16:A17"/>
    <mergeCell ref="B16:B17"/>
    <mergeCell ref="C16:C17"/>
    <mergeCell ref="D16:E16"/>
    <mergeCell ref="F16:G16"/>
    <mergeCell ref="H16:I16"/>
    <mergeCell ref="J16:K16"/>
    <mergeCell ref="L16:M16"/>
    <mergeCell ref="N16:O16"/>
    <mergeCell ref="D17:E17"/>
    <mergeCell ref="F17:G17"/>
    <mergeCell ref="H17:I17"/>
    <mergeCell ref="J17:K17"/>
    <mergeCell ref="L17:M17"/>
    <mergeCell ref="N17:O17"/>
    <mergeCell ref="A14:A15"/>
    <mergeCell ref="B14:B15"/>
    <mergeCell ref="C14:C15"/>
    <mergeCell ref="D14:E14"/>
    <mergeCell ref="F14:G14"/>
    <mergeCell ref="H14:I14"/>
    <mergeCell ref="J14:K14"/>
    <mergeCell ref="L14:M14"/>
    <mergeCell ref="N14:O14"/>
    <mergeCell ref="D15:E15"/>
    <mergeCell ref="F15:G15"/>
    <mergeCell ref="H15:I15"/>
    <mergeCell ref="J15:K15"/>
    <mergeCell ref="L15:M15"/>
    <mergeCell ref="N15:O15"/>
    <mergeCell ref="A12:A13"/>
    <mergeCell ref="B12:B13"/>
    <mergeCell ref="C12:C13"/>
    <mergeCell ref="D12:E12"/>
    <mergeCell ref="F12:G12"/>
    <mergeCell ref="H12:I12"/>
    <mergeCell ref="J12:K12"/>
    <mergeCell ref="L12:M12"/>
    <mergeCell ref="N12:O12"/>
    <mergeCell ref="D13:E13"/>
    <mergeCell ref="F13:G13"/>
    <mergeCell ref="H13:I13"/>
    <mergeCell ref="J13:K13"/>
    <mergeCell ref="L13:M13"/>
    <mergeCell ref="N13:O13"/>
    <mergeCell ref="A10:A11"/>
    <mergeCell ref="B10:B11"/>
    <mergeCell ref="C10:C11"/>
    <mergeCell ref="D10:E10"/>
    <mergeCell ref="F10:G10"/>
    <mergeCell ref="H10:I10"/>
    <mergeCell ref="J10:K10"/>
    <mergeCell ref="L10:M10"/>
    <mergeCell ref="N10:O10"/>
    <mergeCell ref="D11:E11"/>
    <mergeCell ref="F11:G11"/>
    <mergeCell ref="H11:I11"/>
    <mergeCell ref="J11:K11"/>
    <mergeCell ref="L11:M11"/>
    <mergeCell ref="N11:O11"/>
    <mergeCell ref="A2:O2"/>
    <mergeCell ref="A3:O3"/>
    <mergeCell ref="A4:O4"/>
    <mergeCell ref="A5:O5"/>
    <mergeCell ref="A6:N6"/>
    <mergeCell ref="A8:O8"/>
    <mergeCell ref="D9:E9"/>
    <mergeCell ref="F9:G9"/>
    <mergeCell ref="H9:I9"/>
    <mergeCell ref="J9:K9"/>
    <mergeCell ref="L9:M9"/>
    <mergeCell ref="N9:O9"/>
  </mergeCells>
  <pageMargins left="0.51180555555555496" right="0.51180555555555496" top="1.575" bottom="0.78749999999999998" header="0.51180555555555496" footer="0.51180555555555496"/>
  <pageSetup firstPageNumber="0" orientation="portrait" horizontalDpi="300" verticalDpi="0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zoomScale="80" zoomScaleNormal="80" zoomScaleSheetLayoutView="80" zoomScalePageLayoutView="80" workbookViewId="0">
      <selection activeCell="A4" sqref="A4:H4"/>
    </sheetView>
  </sheetViews>
  <sheetFormatPr defaultRowHeight="15" x14ac:dyDescent="0.25"/>
  <cols>
    <col min="1" max="1" width="9.28515625"/>
    <col min="2" max="2" width="45.5703125"/>
    <col min="3" max="3" width="21"/>
    <col min="4" max="4" width="8.5703125"/>
    <col min="5" max="5" width="10.7109375"/>
    <col min="6" max="6" width="16.85546875"/>
    <col min="7" max="8" width="17.5703125"/>
  </cols>
  <sheetData>
    <row r="1" spans="1:8" ht="15.75" x14ac:dyDescent="0.25">
      <c r="A1" s="25" t="s">
        <v>51</v>
      </c>
      <c r="B1" s="26"/>
      <c r="C1" s="26"/>
      <c r="D1" s="26"/>
      <c r="E1" s="26"/>
      <c r="F1" s="26"/>
      <c r="G1" s="26"/>
      <c r="H1" s="27"/>
    </row>
    <row r="2" spans="1:8" ht="15.75" x14ac:dyDescent="0.25">
      <c r="A2" s="4" t="s">
        <v>52</v>
      </c>
      <c r="B2" s="4"/>
      <c r="C2" s="4"/>
      <c r="D2" s="4"/>
      <c r="E2" s="4"/>
      <c r="F2" s="26"/>
      <c r="G2" s="26"/>
      <c r="H2" s="27"/>
    </row>
    <row r="3" spans="1:8" ht="15.75" x14ac:dyDescent="0.25">
      <c r="A3" s="25" t="s">
        <v>53</v>
      </c>
      <c r="B3" s="26"/>
      <c r="C3" s="26"/>
      <c r="D3" s="26"/>
      <c r="E3" s="26"/>
      <c r="F3" s="26"/>
      <c r="G3" s="26"/>
      <c r="H3" s="28"/>
    </row>
    <row r="4" spans="1:8" ht="22.5" x14ac:dyDescent="0.25">
      <c r="A4" s="3" t="s">
        <v>6</v>
      </c>
      <c r="B4" s="3"/>
      <c r="C4" s="3"/>
      <c r="D4" s="3"/>
      <c r="E4" s="3"/>
      <c r="F4" s="3"/>
      <c r="G4" s="3"/>
      <c r="H4" s="3"/>
    </row>
    <row r="5" spans="1:8" s="19" customFormat="1" ht="21.6" customHeight="1" x14ac:dyDescent="0.35">
      <c r="A5" s="29" t="s">
        <v>7</v>
      </c>
      <c r="B5" s="30" t="s">
        <v>8</v>
      </c>
      <c r="C5" s="30" t="s">
        <v>9</v>
      </c>
      <c r="D5" s="2" t="s">
        <v>10</v>
      </c>
      <c r="E5" s="2"/>
      <c r="F5" s="31" t="s">
        <v>11</v>
      </c>
      <c r="G5" s="31" t="s">
        <v>12</v>
      </c>
      <c r="H5" s="32" t="s">
        <v>54</v>
      </c>
    </row>
    <row r="6" spans="1:8" ht="17.25" customHeight="1" x14ac:dyDescent="0.3">
      <c r="A6" s="1" t="s">
        <v>16</v>
      </c>
      <c r="B6" s="58" t="s">
        <v>55</v>
      </c>
      <c r="C6" s="59">
        <v>1027.48</v>
      </c>
      <c r="D6" s="60">
        <v>0.8</v>
      </c>
      <c r="E6" s="60"/>
      <c r="F6" s="33">
        <v>0.2</v>
      </c>
      <c r="G6" s="33"/>
      <c r="H6" s="34"/>
    </row>
    <row r="7" spans="1:8" ht="17.25" customHeight="1" x14ac:dyDescent="0.3">
      <c r="A7" s="1"/>
      <c r="B7" s="58"/>
      <c r="C7" s="59"/>
      <c r="D7" s="61">
        <f>D6*C6</f>
        <v>821.98400000000004</v>
      </c>
      <c r="E7" s="61"/>
      <c r="F7" s="35">
        <f>F6*C6</f>
        <v>205.49600000000001</v>
      </c>
      <c r="G7" s="35"/>
      <c r="H7" s="35">
        <f>D7+F7</f>
        <v>1027.48</v>
      </c>
    </row>
    <row r="8" spans="1:8" ht="17.25" x14ac:dyDescent="0.3">
      <c r="A8" s="62" t="s">
        <v>18</v>
      </c>
      <c r="B8" s="58" t="s">
        <v>56</v>
      </c>
      <c r="C8" s="63">
        <v>5731.91</v>
      </c>
      <c r="D8" s="64">
        <v>1</v>
      </c>
      <c r="E8" s="64"/>
      <c r="F8" s="36"/>
      <c r="G8" s="36"/>
      <c r="H8" s="37"/>
    </row>
    <row r="9" spans="1:8" ht="17.25" x14ac:dyDescent="0.3">
      <c r="A9" s="62"/>
      <c r="B9" s="58"/>
      <c r="C9" s="63"/>
      <c r="D9" s="61">
        <f>D8*C8</f>
        <v>5731.91</v>
      </c>
      <c r="E9" s="61"/>
      <c r="F9" s="35"/>
      <c r="G9" s="35"/>
      <c r="H9" s="35">
        <f>SUM(D9:E9)</f>
        <v>5731.91</v>
      </c>
    </row>
    <row r="10" spans="1:8" ht="17.25" customHeight="1" x14ac:dyDescent="0.3">
      <c r="A10" s="62" t="s">
        <v>20</v>
      </c>
      <c r="B10" s="58" t="s">
        <v>57</v>
      </c>
      <c r="C10" s="63">
        <v>2482.65</v>
      </c>
      <c r="D10" s="64">
        <v>0.1</v>
      </c>
      <c r="E10" s="64"/>
      <c r="F10" s="36">
        <v>0.9</v>
      </c>
      <c r="G10" s="36"/>
      <c r="H10" s="37"/>
    </row>
    <row r="11" spans="1:8" ht="17.25" customHeight="1" x14ac:dyDescent="0.3">
      <c r="A11" s="62"/>
      <c r="B11" s="58"/>
      <c r="C11" s="63"/>
      <c r="D11" s="61">
        <f>D10*C10</f>
        <v>248.26500000000001</v>
      </c>
      <c r="E11" s="61"/>
      <c r="F11" s="35">
        <f>F10*C10-0.005</f>
        <v>2234.38</v>
      </c>
      <c r="G11" s="35"/>
      <c r="H11" s="35">
        <f>D11+F11</f>
        <v>2482.645</v>
      </c>
    </row>
    <row r="12" spans="1:8" ht="17.25" x14ac:dyDescent="0.3">
      <c r="A12" s="62" t="s">
        <v>58</v>
      </c>
      <c r="B12" s="58" t="s">
        <v>29</v>
      </c>
      <c r="C12" s="63">
        <v>162.24</v>
      </c>
      <c r="D12" s="64"/>
      <c r="E12" s="64"/>
      <c r="F12" s="36">
        <v>1</v>
      </c>
      <c r="G12" s="36"/>
      <c r="H12" s="37"/>
    </row>
    <row r="13" spans="1:8" ht="17.25" x14ac:dyDescent="0.3">
      <c r="A13" s="62"/>
      <c r="B13" s="58"/>
      <c r="C13" s="63"/>
      <c r="D13" s="61"/>
      <c r="E13" s="61"/>
      <c r="F13" s="35">
        <f>F12*C12</f>
        <v>162.24</v>
      </c>
      <c r="G13" s="35"/>
      <c r="H13" s="35">
        <f>SUM(D13:F13)</f>
        <v>162.24</v>
      </c>
    </row>
    <row r="14" spans="1:8" ht="17.25" x14ac:dyDescent="0.3">
      <c r="A14" s="62" t="s">
        <v>22</v>
      </c>
      <c r="B14" s="58" t="s">
        <v>59</v>
      </c>
      <c r="C14" s="63">
        <v>2801.04</v>
      </c>
      <c r="D14" s="64"/>
      <c r="E14" s="64"/>
      <c r="F14" s="36">
        <v>0.7</v>
      </c>
      <c r="G14" s="36">
        <v>0.3</v>
      </c>
      <c r="H14" s="37"/>
    </row>
    <row r="15" spans="1:8" ht="17.25" x14ac:dyDescent="0.3">
      <c r="A15" s="62"/>
      <c r="B15" s="58"/>
      <c r="C15" s="63"/>
      <c r="D15" s="61"/>
      <c r="E15" s="61"/>
      <c r="F15" s="35">
        <f>F14*C14</f>
        <v>1960.7279999999998</v>
      </c>
      <c r="G15" s="35">
        <f>G14*C14</f>
        <v>840.31200000000001</v>
      </c>
      <c r="H15" s="35">
        <f>F15+G15</f>
        <v>2801.04</v>
      </c>
    </row>
    <row r="16" spans="1:8" ht="16.899999999999999" customHeight="1" x14ac:dyDescent="0.3">
      <c r="A16" s="62" t="s">
        <v>24</v>
      </c>
      <c r="B16" s="58" t="s">
        <v>60</v>
      </c>
      <c r="C16" s="63">
        <v>530.30999999999995</v>
      </c>
      <c r="D16" s="64"/>
      <c r="E16" s="64"/>
      <c r="F16" s="36">
        <v>0.5</v>
      </c>
      <c r="G16" s="36">
        <v>0.5</v>
      </c>
      <c r="H16" s="35"/>
    </row>
    <row r="17" spans="1:9" ht="17.25" x14ac:dyDescent="0.3">
      <c r="A17" s="62"/>
      <c r="B17" s="58"/>
      <c r="C17" s="63"/>
      <c r="D17" s="61"/>
      <c r="E17" s="61"/>
      <c r="F17" s="35">
        <f>F16*C16+0.005</f>
        <v>265.15999999999997</v>
      </c>
      <c r="G17" s="35">
        <f>G16*C16</f>
        <v>265.15499999999997</v>
      </c>
      <c r="H17" s="35">
        <f>F17+G17</f>
        <v>530.31499999999994</v>
      </c>
    </row>
    <row r="18" spans="1:9" ht="18.75" customHeight="1" x14ac:dyDescent="0.3">
      <c r="A18" s="62" t="s">
        <v>26</v>
      </c>
      <c r="B18" s="58" t="s">
        <v>33</v>
      </c>
      <c r="C18" s="63">
        <v>2606.9699999999998</v>
      </c>
      <c r="D18" s="65"/>
      <c r="E18" s="65"/>
      <c r="F18" s="38"/>
      <c r="G18" s="36">
        <v>1</v>
      </c>
      <c r="H18" s="35"/>
    </row>
    <row r="19" spans="1:9" ht="18.75" customHeight="1" x14ac:dyDescent="0.3">
      <c r="A19" s="62"/>
      <c r="B19" s="58"/>
      <c r="C19" s="63"/>
      <c r="D19" s="61"/>
      <c r="E19" s="61"/>
      <c r="F19" s="35"/>
      <c r="G19" s="35">
        <f>G18*C18</f>
        <v>2606.9699999999998</v>
      </c>
      <c r="H19" s="35">
        <f>G19</f>
        <v>2606.9699999999998</v>
      </c>
    </row>
    <row r="20" spans="1:9" ht="17.25" x14ac:dyDescent="0.3">
      <c r="A20" s="62" t="s">
        <v>28</v>
      </c>
      <c r="B20" s="58" t="s">
        <v>61</v>
      </c>
      <c r="C20" s="63">
        <v>446.52</v>
      </c>
      <c r="D20" s="64"/>
      <c r="E20" s="64"/>
      <c r="F20" s="36"/>
      <c r="G20" s="36">
        <v>1</v>
      </c>
      <c r="H20" s="37"/>
    </row>
    <row r="21" spans="1:9" ht="17.25" x14ac:dyDescent="0.3">
      <c r="A21" s="62"/>
      <c r="B21" s="58"/>
      <c r="C21" s="63"/>
      <c r="D21" s="61"/>
      <c r="E21" s="61"/>
      <c r="F21" s="39"/>
      <c r="G21" s="39">
        <f>G20*C20</f>
        <v>446.52</v>
      </c>
      <c r="H21" s="35">
        <f>G21</f>
        <v>446.52</v>
      </c>
    </row>
    <row r="22" spans="1:9" ht="17.25" x14ac:dyDescent="0.3">
      <c r="A22" s="66" t="s">
        <v>38</v>
      </c>
      <c r="B22" s="66"/>
      <c r="C22" s="40">
        <v>1</v>
      </c>
      <c r="D22" s="67">
        <f>D24/C24</f>
        <v>0.43081305354573279</v>
      </c>
      <c r="E22" s="67"/>
      <c r="F22" s="40">
        <f>F24/C24</f>
        <v>0.30578043614843642</v>
      </c>
      <c r="G22" s="40">
        <f>G24/C24</f>
        <v>0.2634065103058309</v>
      </c>
      <c r="H22" s="37">
        <v>1</v>
      </c>
    </row>
    <row r="23" spans="1:9" ht="17.25" x14ac:dyDescent="0.3">
      <c r="A23" s="66" t="s">
        <v>39</v>
      </c>
      <c r="B23" s="66"/>
      <c r="C23" s="41" t="s">
        <v>62</v>
      </c>
      <c r="D23" s="67">
        <f>D22</f>
        <v>0.43081305354573279</v>
      </c>
      <c r="E23" s="67"/>
      <c r="F23" s="40">
        <f>F25/C24</f>
        <v>0.73659348969416927</v>
      </c>
      <c r="G23" s="40">
        <f>F23+G22</f>
        <v>1.0000000000000002</v>
      </c>
      <c r="H23" s="37" t="s">
        <v>63</v>
      </c>
    </row>
    <row r="24" spans="1:9" ht="17.25" x14ac:dyDescent="0.3">
      <c r="A24" s="66" t="s">
        <v>41</v>
      </c>
      <c r="B24" s="66"/>
      <c r="C24" s="42">
        <f>SUM(C6:C21)</f>
        <v>15789.119999999999</v>
      </c>
      <c r="D24" s="68">
        <f>D7+D9+D11</f>
        <v>6802.1590000000006</v>
      </c>
      <c r="E24" s="68"/>
      <c r="F24" s="43">
        <f>F7+F11+F13+F15+F17</f>
        <v>4828.0039999999999</v>
      </c>
      <c r="G24" s="43">
        <f>G15+G17+G19+G21</f>
        <v>4158.9570000000003</v>
      </c>
      <c r="H24" s="44">
        <f>D24+F24+G24</f>
        <v>15789.12</v>
      </c>
    </row>
    <row r="25" spans="1:9" ht="17.25" x14ac:dyDescent="0.3">
      <c r="A25" s="69" t="s">
        <v>42</v>
      </c>
      <c r="B25" s="69"/>
      <c r="C25" s="45" t="s">
        <v>62</v>
      </c>
      <c r="D25" s="68">
        <f>D24</f>
        <v>6802.1590000000006</v>
      </c>
      <c r="E25" s="68"/>
      <c r="F25" s="43">
        <f>D25+F24</f>
        <v>11630.163</v>
      </c>
      <c r="G25" s="43">
        <f>F25+G24</f>
        <v>15789.12</v>
      </c>
      <c r="H25" s="46">
        <f>H24</f>
        <v>15789.12</v>
      </c>
    </row>
    <row r="26" spans="1:9" ht="17.25" x14ac:dyDescent="0.3">
      <c r="A26" s="47"/>
      <c r="B26" s="48" t="s">
        <v>64</v>
      </c>
      <c r="C26" s="49"/>
      <c r="D26" s="49"/>
      <c r="E26" s="49"/>
      <c r="F26" s="49"/>
      <c r="G26" s="49"/>
      <c r="H26" s="28"/>
    </row>
    <row r="27" spans="1:9" ht="16.5" customHeight="1" x14ac:dyDescent="0.3">
      <c r="A27" s="50"/>
      <c r="B27" s="51"/>
      <c r="C27" s="51" t="s">
        <v>65</v>
      </c>
      <c r="D27" s="51"/>
      <c r="E27" s="51"/>
      <c r="F27" s="51"/>
      <c r="G27" s="51"/>
      <c r="H27" s="52"/>
    </row>
    <row r="28" spans="1:9" ht="16.5" customHeight="1" x14ac:dyDescent="0.3">
      <c r="A28" s="50"/>
      <c r="B28" s="51"/>
      <c r="C28" s="51"/>
      <c r="D28" s="51"/>
      <c r="E28" s="51"/>
      <c r="F28" s="51"/>
      <c r="G28" s="51"/>
      <c r="H28" s="52"/>
    </row>
    <row r="29" spans="1:9" ht="16.5" customHeight="1" x14ac:dyDescent="0.3">
      <c r="A29" s="50"/>
      <c r="B29" s="51"/>
      <c r="C29" s="51"/>
      <c r="D29" s="51"/>
      <c r="E29" s="51"/>
      <c r="F29" s="51"/>
      <c r="G29" s="51"/>
      <c r="H29" s="52"/>
    </row>
    <row r="30" spans="1:9" ht="17.25" x14ac:dyDescent="0.3">
      <c r="A30" s="50"/>
      <c r="B30" s="51"/>
      <c r="C30" s="51"/>
      <c r="D30" s="51"/>
      <c r="E30" s="51"/>
      <c r="F30" s="51"/>
      <c r="G30" s="51"/>
      <c r="H30" s="52"/>
    </row>
    <row r="31" spans="1:9" ht="17.25" x14ac:dyDescent="0.3">
      <c r="A31" s="53"/>
      <c r="B31" s="48" t="s">
        <v>66</v>
      </c>
      <c r="C31" s="48"/>
      <c r="D31" s="48"/>
      <c r="E31" s="48"/>
      <c r="F31" s="48"/>
      <c r="G31" s="48"/>
      <c r="H31" s="54"/>
      <c r="I31" s="17"/>
    </row>
    <row r="32" spans="1:9" ht="17.25" x14ac:dyDescent="0.3">
      <c r="A32" s="55"/>
      <c r="B32" s="56" t="s">
        <v>67</v>
      </c>
      <c r="C32" s="56"/>
      <c r="D32" s="56"/>
      <c r="E32" s="56"/>
      <c r="F32" s="56"/>
      <c r="G32" s="56"/>
      <c r="H32" s="57"/>
      <c r="I32" s="17"/>
    </row>
  </sheetData>
  <mergeCells count="51">
    <mergeCell ref="A25:B25"/>
    <mergeCell ref="D25:E25"/>
    <mergeCell ref="A22:B22"/>
    <mergeCell ref="D22:E22"/>
    <mergeCell ref="A23:B23"/>
    <mergeCell ref="D23:E23"/>
    <mergeCell ref="A24:B24"/>
    <mergeCell ref="D24:E24"/>
    <mergeCell ref="A20:A21"/>
    <mergeCell ref="B20:B21"/>
    <mergeCell ref="C20:C21"/>
    <mergeCell ref="D20:E20"/>
    <mergeCell ref="D21:E21"/>
    <mergeCell ref="A18:A19"/>
    <mergeCell ref="B18:B19"/>
    <mergeCell ref="C18:C19"/>
    <mergeCell ref="D18:E18"/>
    <mergeCell ref="D19:E19"/>
    <mergeCell ref="A16:A17"/>
    <mergeCell ref="B16:B17"/>
    <mergeCell ref="C16:C17"/>
    <mergeCell ref="D16:E16"/>
    <mergeCell ref="D17:E17"/>
    <mergeCell ref="A14:A15"/>
    <mergeCell ref="B14:B15"/>
    <mergeCell ref="C14:C15"/>
    <mergeCell ref="D14:E14"/>
    <mergeCell ref="D15:E15"/>
    <mergeCell ref="A12:A13"/>
    <mergeCell ref="B12:B13"/>
    <mergeCell ref="C12:C13"/>
    <mergeCell ref="D12:E12"/>
    <mergeCell ref="D13:E13"/>
    <mergeCell ref="A10:A11"/>
    <mergeCell ref="B10:B11"/>
    <mergeCell ref="C10:C11"/>
    <mergeCell ref="D10:E10"/>
    <mergeCell ref="D11:E11"/>
    <mergeCell ref="A8:A9"/>
    <mergeCell ref="B8:B9"/>
    <mergeCell ref="C8:C9"/>
    <mergeCell ref="D8:E8"/>
    <mergeCell ref="D9:E9"/>
    <mergeCell ref="A2:E2"/>
    <mergeCell ref="A4:H4"/>
    <mergeCell ref="D5:E5"/>
    <mergeCell ref="A6:A7"/>
    <mergeCell ref="B6:B7"/>
    <mergeCell ref="C6:C7"/>
    <mergeCell ref="D6:E6"/>
    <mergeCell ref="D7:E7"/>
  </mergeCells>
  <printOptions horizontalCentered="1"/>
  <pageMargins left="1.0629921259842521" right="0.59055118110236227" top="1.7322834645669292" bottom="0.23622047244094491" header="0.51181102362204722" footer="0.51181102362204722"/>
  <pageSetup paperSize="9" scale="60" firstPageNumber="0" orientation="landscape" horizontalDpi="300" verticalDpi="0" r:id="rId1"/>
  <headerFooter>
    <oddHeader>&amp;C&amp;G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80" zoomScaleNormal="100" zoomScalePageLayoutView="80" workbookViewId="0"/>
  </sheetViews>
  <sheetFormatPr defaultRowHeight="15" x14ac:dyDescent="0.25"/>
  <sheetData/>
  <pageMargins left="0.51180555555555496" right="0.51180555555555496" top="0.78749999999999998" bottom="0.78749999999999998" header="0.51180555555555496" footer="0.51180555555555496"/>
  <pageSetup firstPageNumber="0"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401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Plan1</vt:lpstr>
      <vt:lpstr>Plan2</vt:lpstr>
      <vt:lpstr>Plan3</vt:lpstr>
      <vt:lpstr>Area_de_impressao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Aguinaldo Girotto</dc:creator>
  <dc:description/>
  <cp:lastModifiedBy>nozomu</cp:lastModifiedBy>
  <cp:revision>25</cp:revision>
  <cp:lastPrinted>2018-03-01T10:27:50Z</cp:lastPrinted>
  <dcterms:created xsi:type="dcterms:W3CDTF">2014-02-05T09:59:54Z</dcterms:created>
  <dcterms:modified xsi:type="dcterms:W3CDTF">2018-03-01T10:28:02Z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