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330"/>
  <workbookPr/>
  <mc:AlternateContent xmlns:mc="http://schemas.openxmlformats.org/markup-compatibility/2006">
    <mc:Choice Requires="x15">
      <x15ac:absPath xmlns:x15ac="http://schemas.microsoft.com/office/spreadsheetml/2010/11/ac" url="C:\Users\engci\Desktop\CEI FATIMA NAKAD\"/>
    </mc:Choice>
  </mc:AlternateContent>
  <xr:revisionPtr revIDLastSave="0" documentId="13_ncr:1_{81B7A71F-8A79-4822-BF8B-3284C17332C1}" xr6:coauthVersionLast="33" xr6:coauthVersionMax="33" xr10:uidLastSave="{00000000-0000-0000-0000-000000000000}"/>
  <bookViews>
    <workbookView xWindow="0" yWindow="0" windowWidth="23040" windowHeight="9048" xr2:uid="{00000000-000D-0000-FFFF-FFFF00000000}"/>
  </bookViews>
  <sheets>
    <sheet name="Plan1" sheetId="1" r:id="rId1"/>
  </sheets>
  <definedNames>
    <definedName name="_xlnm.Print_Area" localSheetId="0">Plan1!$A$2:$R$33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0" i="1" l="1"/>
  <c r="R11" i="1"/>
  <c r="R12" i="1"/>
  <c r="R13" i="1"/>
  <c r="R14" i="1"/>
  <c r="R15" i="1"/>
  <c r="R16" i="1"/>
  <c r="R17" i="1"/>
  <c r="R18" i="1"/>
  <c r="R19" i="1"/>
  <c r="R9" i="1"/>
  <c r="K10" i="1" l="1"/>
  <c r="O10" i="1" l="1"/>
  <c r="O11" i="1"/>
  <c r="O12" i="1"/>
  <c r="O13" i="1"/>
  <c r="O14" i="1"/>
  <c r="O15" i="1"/>
  <c r="O16" i="1"/>
  <c r="O17" i="1"/>
  <c r="O18" i="1"/>
  <c r="O19" i="1"/>
  <c r="O9" i="1"/>
  <c r="M10" i="1"/>
  <c r="M11" i="1"/>
  <c r="M12" i="1"/>
  <c r="M13" i="1"/>
  <c r="M14" i="1"/>
  <c r="M15" i="1"/>
  <c r="M16" i="1"/>
  <c r="M17" i="1"/>
  <c r="M18" i="1"/>
  <c r="M19" i="1"/>
  <c r="M9" i="1"/>
  <c r="K11" i="1"/>
  <c r="K12" i="1"/>
  <c r="K13" i="1"/>
  <c r="K14" i="1"/>
  <c r="K15" i="1"/>
  <c r="K16" i="1"/>
  <c r="K17" i="1"/>
  <c r="K18" i="1"/>
  <c r="K19" i="1"/>
  <c r="K9" i="1"/>
  <c r="I10" i="1"/>
  <c r="I11" i="1"/>
  <c r="I12" i="1"/>
  <c r="I13" i="1"/>
  <c r="I14" i="1"/>
  <c r="I15" i="1"/>
  <c r="I16" i="1"/>
  <c r="I17" i="1"/>
  <c r="I18" i="1"/>
  <c r="I19" i="1"/>
  <c r="I9" i="1"/>
  <c r="G10" i="1"/>
  <c r="G11" i="1"/>
  <c r="G12" i="1"/>
  <c r="G13" i="1"/>
  <c r="G14" i="1"/>
  <c r="G15" i="1"/>
  <c r="G16" i="1"/>
  <c r="G17" i="1"/>
  <c r="G18" i="1"/>
  <c r="G19" i="1"/>
  <c r="G9" i="1"/>
  <c r="E10" i="1"/>
  <c r="E11" i="1"/>
  <c r="E12" i="1"/>
  <c r="E13" i="1"/>
  <c r="E14" i="1"/>
  <c r="E15" i="1"/>
  <c r="Q15" i="1" s="1"/>
  <c r="E16" i="1"/>
  <c r="E17" i="1"/>
  <c r="E18" i="1"/>
  <c r="E19" i="1"/>
  <c r="Q19" i="1" s="1"/>
  <c r="E9" i="1"/>
  <c r="C20" i="1"/>
  <c r="Q10" i="1" l="1"/>
  <c r="Q13" i="1"/>
  <c r="Q14" i="1"/>
  <c r="Q17" i="1"/>
  <c r="Q9" i="1"/>
  <c r="Q16" i="1"/>
  <c r="Q12" i="1"/>
  <c r="Q18" i="1"/>
  <c r="Q11" i="1"/>
  <c r="D10" i="1"/>
  <c r="D13" i="1"/>
  <c r="D16" i="1"/>
  <c r="D19" i="1"/>
  <c r="L20" i="1"/>
  <c r="D20" i="1"/>
  <c r="D17" i="1"/>
  <c r="D11" i="1"/>
  <c r="D9" i="1"/>
  <c r="D12" i="1"/>
  <c r="D15" i="1"/>
  <c r="D18" i="1"/>
  <c r="P20" i="1"/>
  <c r="D14" i="1"/>
  <c r="J20" i="1"/>
  <c r="N20" i="1"/>
  <c r="H20" i="1"/>
  <c r="F20" i="1"/>
  <c r="I20" i="1"/>
  <c r="M20" i="1"/>
  <c r="O20" i="1"/>
  <c r="E20" i="1"/>
  <c r="K20" i="1"/>
  <c r="G20" i="1"/>
  <c r="Q20" i="1" l="1"/>
  <c r="R20" i="1"/>
</calcChain>
</file>

<file path=xl/sharedStrings.xml><?xml version="1.0" encoding="utf-8"?>
<sst xmlns="http://schemas.openxmlformats.org/spreadsheetml/2006/main" count="53" uniqueCount="42">
  <si>
    <t>ITEM</t>
  </si>
  <si>
    <t>DESCRIÇÃO DOS SERVIÇOS</t>
  </si>
  <si>
    <t>VALOR</t>
  </si>
  <si>
    <t>PESO (%)</t>
  </si>
  <si>
    <t>VALOR (R$)</t>
  </si>
  <si>
    <t>1.0</t>
  </si>
  <si>
    <t>2.0</t>
  </si>
  <si>
    <t>3.0</t>
  </si>
  <si>
    <t>4.0</t>
  </si>
  <si>
    <t>5.0</t>
  </si>
  <si>
    <t>6.0</t>
  </si>
  <si>
    <t>7.0</t>
  </si>
  <si>
    <t>8.0</t>
  </si>
  <si>
    <t>9.0</t>
  </si>
  <si>
    <t>10.0</t>
  </si>
  <si>
    <t>11.0</t>
  </si>
  <si>
    <t>ELEMENTOS DE MADEIRA/ COMP. ESPECIAIS</t>
  </si>
  <si>
    <t>ALVENARIA E OUTROS ELEM. DIVISORIOS</t>
  </si>
  <si>
    <t>COBERTURA</t>
  </si>
  <si>
    <t>INSTALACOES HIDRAULICAS</t>
  </si>
  <si>
    <t>INSTALACOES ELETRICAS</t>
  </si>
  <si>
    <t>PISOS INTERNOS/ RODAPES/ PEITORIS</t>
  </si>
  <si>
    <t>SERVICOS COMPLEMENTARES</t>
  </si>
  <si>
    <t>SERVICOS PRELIMINARES</t>
  </si>
  <si>
    <t>IMPERMEABILIZACOES/ J. DE DILATACAO</t>
  </si>
  <si>
    <t>REVESTIMENTOS: TETO E PAREDE</t>
  </si>
  <si>
    <t>PINTURA</t>
  </si>
  <si>
    <t>Mês 1</t>
  </si>
  <si>
    <t>TOTAIS</t>
  </si>
  <si>
    <t>Mês 2</t>
  </si>
  <si>
    <t>Mês 3</t>
  </si>
  <si>
    <t>Mês 4</t>
  </si>
  <si>
    <t>Mês 5</t>
  </si>
  <si>
    <t>Mês 6</t>
  </si>
  <si>
    <t>CRONOGRAMA FISICO FINANCEIRO</t>
  </si>
  <si>
    <t>VALOR ACUMULADO</t>
  </si>
  <si>
    <t>PERCENTUAL</t>
  </si>
  <si>
    <t>R$</t>
  </si>
  <si>
    <t>(%)</t>
  </si>
  <si>
    <t>Birigui, 12 de junho de 2018</t>
  </si>
  <si>
    <t>LOCAL: RUA GINO TREVISAN Nº 226 - NOVO JARDIM TOSELAR - BIRIGUI-SP</t>
  </si>
  <si>
    <t>PROPONENTE: PREFEITURA MUNICIPAL DE BIRIGUI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</si>
</sst>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R$&quot;\ #,##0.00"/>
    <numFmt numFmtId="165" formatCode="&quot;R$&quot;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3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dashed">
        <color indexed="64"/>
      </top>
      <bottom/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0">
    <xf numFmtId="0" fontId="0" fillId="0" borderId="0" xfId="0"/>
    <xf numFmtId="0" fontId="2" fillId="0" borderId="0" xfId="0" applyFont="1"/>
    <xf numFmtId="0" fontId="2" fillId="2" borderId="3" xfId="0" applyFont="1" applyFill="1" applyBorder="1"/>
    <xf numFmtId="0" fontId="2" fillId="2" borderId="2" xfId="0" applyFont="1" applyFill="1" applyBorder="1"/>
    <xf numFmtId="0" fontId="5" fillId="4" borderId="17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2" fontId="6" fillId="3" borderId="3" xfId="0" applyNumberFormat="1" applyFont="1" applyFill="1" applyBorder="1" applyAlignment="1">
      <alignment horizontal="center"/>
    </xf>
    <xf numFmtId="164" fontId="6" fillId="3" borderId="9" xfId="0" applyNumberFormat="1" applyFont="1" applyFill="1" applyBorder="1"/>
    <xf numFmtId="2" fontId="6" fillId="3" borderId="10" xfId="0" applyNumberFormat="1" applyFont="1" applyFill="1" applyBorder="1" applyAlignment="1">
      <alignment horizontal="center" vertical="center"/>
    </xf>
    <xf numFmtId="164" fontId="6" fillId="3" borderId="9" xfId="0" applyNumberFormat="1" applyFont="1" applyFill="1" applyBorder="1" applyAlignment="1">
      <alignment horizontal="center" vertical="center"/>
    </xf>
    <xf numFmtId="2" fontId="6" fillId="3" borderId="22" xfId="0" applyNumberFormat="1" applyFont="1" applyFill="1" applyBorder="1" applyAlignment="1">
      <alignment horizontal="center" vertical="center"/>
    </xf>
    <xf numFmtId="164" fontId="6" fillId="3" borderId="22" xfId="0" applyNumberFormat="1" applyFont="1" applyFill="1" applyBorder="1" applyAlignment="1">
      <alignment horizontal="center" vertical="center"/>
    </xf>
    <xf numFmtId="0" fontId="2" fillId="3" borderId="0" xfId="0" applyFont="1" applyFill="1"/>
    <xf numFmtId="2" fontId="6" fillId="3" borderId="19" xfId="0" applyNumberFormat="1" applyFont="1" applyFill="1" applyBorder="1" applyAlignment="1">
      <alignment horizontal="center"/>
    </xf>
    <xf numFmtId="164" fontId="6" fillId="3" borderId="11" xfId="0" applyNumberFormat="1" applyFont="1" applyFill="1" applyBorder="1"/>
    <xf numFmtId="164" fontId="6" fillId="3" borderId="11" xfId="0" applyNumberFormat="1" applyFont="1" applyFill="1" applyBorder="1" applyAlignment="1">
      <alignment horizontal="center" vertical="center"/>
    </xf>
    <xf numFmtId="4" fontId="6" fillId="3" borderId="10" xfId="0" applyNumberFormat="1" applyFont="1" applyFill="1" applyBorder="1" applyAlignment="1">
      <alignment horizontal="center" vertical="center"/>
    </xf>
    <xf numFmtId="2" fontId="6" fillId="3" borderId="20" xfId="0" applyNumberFormat="1" applyFont="1" applyFill="1" applyBorder="1" applyAlignment="1">
      <alignment horizontal="center"/>
    </xf>
    <xf numFmtId="2" fontId="6" fillId="3" borderId="0" xfId="0" applyNumberFormat="1" applyFont="1" applyFill="1" applyBorder="1" applyAlignment="1">
      <alignment horizontal="center"/>
    </xf>
    <xf numFmtId="2" fontId="2" fillId="3" borderId="10" xfId="0" applyNumberFormat="1" applyFont="1" applyFill="1" applyBorder="1" applyAlignment="1">
      <alignment horizontal="center" vertical="center"/>
    </xf>
    <xf numFmtId="4" fontId="2" fillId="3" borderId="10" xfId="0" applyNumberFormat="1" applyFont="1" applyFill="1" applyBorder="1" applyAlignment="1">
      <alignment horizontal="center" vertical="center"/>
    </xf>
    <xf numFmtId="164" fontId="2" fillId="3" borderId="10" xfId="0" applyNumberFormat="1" applyFont="1" applyFill="1" applyBorder="1" applyAlignment="1">
      <alignment horizontal="center" vertical="center"/>
    </xf>
    <xf numFmtId="164" fontId="6" fillId="0" borderId="11" xfId="0" applyNumberFormat="1" applyFont="1" applyBorder="1"/>
    <xf numFmtId="164" fontId="6" fillId="0" borderId="11" xfId="0" applyNumberFormat="1" applyFont="1" applyBorder="1" applyAlignment="1">
      <alignment horizontal="center" vertical="center"/>
    </xf>
    <xf numFmtId="2" fontId="2" fillId="0" borderId="10" xfId="0" applyNumberFormat="1" applyFont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2" fontId="6" fillId="3" borderId="21" xfId="0" applyNumberFormat="1" applyFont="1" applyFill="1" applyBorder="1" applyAlignment="1">
      <alignment horizontal="center"/>
    </xf>
    <xf numFmtId="164" fontId="6" fillId="0" borderId="12" xfId="0" applyNumberFormat="1" applyFont="1" applyBorder="1"/>
    <xf numFmtId="164" fontId="6" fillId="0" borderId="12" xfId="0" applyNumberFormat="1" applyFont="1" applyBorder="1" applyAlignment="1">
      <alignment horizontal="center" vertical="center"/>
    </xf>
    <xf numFmtId="2" fontId="2" fillId="0" borderId="23" xfId="0" applyNumberFormat="1" applyFont="1" applyBorder="1" applyAlignment="1">
      <alignment horizontal="center" vertical="center"/>
    </xf>
    <xf numFmtId="164" fontId="2" fillId="0" borderId="23" xfId="0" applyNumberFormat="1" applyFont="1" applyBorder="1" applyAlignment="1">
      <alignment horizontal="center" vertical="center"/>
    </xf>
    <xf numFmtId="0" fontId="5" fillId="4" borderId="18" xfId="0" applyFont="1" applyFill="1" applyBorder="1"/>
    <xf numFmtId="0" fontId="5" fillId="4" borderId="18" xfId="0" applyFont="1" applyFill="1" applyBorder="1" applyAlignment="1">
      <alignment horizontal="right"/>
    </xf>
    <xf numFmtId="164" fontId="5" fillId="4" borderId="18" xfId="0" applyNumberFormat="1" applyFont="1" applyFill="1" applyBorder="1"/>
    <xf numFmtId="9" fontId="5" fillId="4" borderId="2" xfId="1" applyFont="1" applyFill="1" applyBorder="1" applyAlignment="1">
      <alignment horizontal="center"/>
    </xf>
    <xf numFmtId="164" fontId="5" fillId="4" borderId="13" xfId="0" applyNumberFormat="1" applyFont="1" applyFill="1" applyBorder="1"/>
    <xf numFmtId="10" fontId="5" fillId="4" borderId="14" xfId="1" applyNumberFormat="1" applyFont="1" applyFill="1" applyBorder="1" applyAlignment="1">
      <alignment horizontal="center" vertical="center"/>
    </xf>
    <xf numFmtId="164" fontId="5" fillId="4" borderId="15" xfId="0" applyNumberFormat="1" applyFont="1" applyFill="1" applyBorder="1"/>
    <xf numFmtId="10" fontId="5" fillId="4" borderId="16" xfId="1" applyNumberFormat="1" applyFont="1" applyFill="1" applyBorder="1"/>
    <xf numFmtId="10" fontId="5" fillId="4" borderId="14" xfId="1" applyNumberFormat="1" applyFont="1" applyFill="1" applyBorder="1"/>
    <xf numFmtId="0" fontId="5" fillId="0" borderId="0" xfId="0" applyFont="1"/>
    <xf numFmtId="0" fontId="2" fillId="3" borderId="0" xfId="0" applyFont="1" applyFill="1" applyBorder="1"/>
    <xf numFmtId="0" fontId="2" fillId="3" borderId="27" xfId="0" applyFont="1" applyFill="1" applyBorder="1" applyAlignment="1">
      <alignment horizontal="center" vertical="center"/>
    </xf>
    <xf numFmtId="164" fontId="6" fillId="3" borderId="28" xfId="0" applyNumberFormat="1" applyFont="1" applyFill="1" applyBorder="1"/>
    <xf numFmtId="164" fontId="6" fillId="3" borderId="24" xfId="0" applyNumberFormat="1" applyFont="1" applyFill="1" applyBorder="1"/>
    <xf numFmtId="164" fontId="2" fillId="3" borderId="24" xfId="0" applyNumberFormat="1" applyFont="1" applyFill="1" applyBorder="1"/>
    <xf numFmtId="164" fontId="2" fillId="0" borderId="24" xfId="0" applyNumberFormat="1" applyFont="1" applyBorder="1"/>
    <xf numFmtId="164" fontId="2" fillId="0" borderId="25" xfId="0" applyNumberFormat="1" applyFont="1" applyBorder="1"/>
    <xf numFmtId="0" fontId="6" fillId="3" borderId="26" xfId="0" applyFont="1" applyFill="1" applyBorder="1"/>
    <xf numFmtId="0" fontId="2" fillId="3" borderId="26" xfId="0" applyFont="1" applyFill="1" applyBorder="1"/>
    <xf numFmtId="0" fontId="2" fillId="0" borderId="26" xfId="0" applyFont="1" applyBorder="1"/>
    <xf numFmtId="0" fontId="2" fillId="0" borderId="30" xfId="0" applyFont="1" applyBorder="1"/>
    <xf numFmtId="0" fontId="2" fillId="0" borderId="32" xfId="0" applyFont="1" applyBorder="1"/>
    <xf numFmtId="0" fontId="6" fillId="3" borderId="33" xfId="0" applyFont="1" applyFill="1" applyBorder="1" applyAlignment="1">
      <alignment horizontal="center" vertical="center"/>
    </xf>
    <xf numFmtId="0" fontId="6" fillId="3" borderId="34" xfId="0" applyFont="1" applyFill="1" applyBorder="1" applyAlignment="1">
      <alignment horizontal="center" vertical="center"/>
    </xf>
    <xf numFmtId="2" fontId="2" fillId="3" borderId="34" xfId="0" applyNumberFormat="1" applyFont="1" applyFill="1" applyBorder="1" applyAlignment="1">
      <alignment horizontal="center" vertical="center"/>
    </xf>
    <xf numFmtId="0" fontId="2" fillId="3" borderId="34" xfId="0" applyFont="1" applyFill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2" fontId="2" fillId="0" borderId="34" xfId="0" applyNumberFormat="1" applyFont="1" applyBorder="1" applyAlignment="1">
      <alignment horizontal="center" vertical="center"/>
    </xf>
    <xf numFmtId="2" fontId="2" fillId="0" borderId="4" xfId="0" applyNumberFormat="1" applyFont="1" applyBorder="1" applyAlignment="1">
      <alignment horizontal="center" vertical="center"/>
    </xf>
    <xf numFmtId="10" fontId="5" fillId="4" borderId="35" xfId="1" applyNumberFormat="1" applyFont="1" applyFill="1" applyBorder="1"/>
    <xf numFmtId="0" fontId="5" fillId="0" borderId="31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165" fontId="2" fillId="3" borderId="36" xfId="0" applyNumberFormat="1" applyFont="1" applyFill="1" applyBorder="1"/>
    <xf numFmtId="9" fontId="2" fillId="3" borderId="36" xfId="1" applyFont="1" applyFill="1" applyBorder="1"/>
    <xf numFmtId="0" fontId="2" fillId="0" borderId="0" xfId="0" applyFont="1" applyBorder="1" applyAlignment="1">
      <alignment horizontal="center"/>
    </xf>
    <xf numFmtId="0" fontId="4" fillId="0" borderId="30" xfId="0" applyFont="1" applyFill="1" applyBorder="1" applyAlignment="1"/>
    <xf numFmtId="0" fontId="4" fillId="0" borderId="39" xfId="0" applyFont="1" applyFill="1" applyBorder="1" applyAlignment="1"/>
    <xf numFmtId="0" fontId="2" fillId="0" borderId="40" xfId="0" applyFont="1" applyBorder="1"/>
    <xf numFmtId="0" fontId="4" fillId="0" borderId="41" xfId="0" applyFont="1" applyFill="1" applyBorder="1"/>
    <xf numFmtId="0" fontId="2" fillId="0" borderId="43" xfId="0" applyFont="1" applyBorder="1"/>
    <xf numFmtId="0" fontId="5" fillId="5" borderId="5" xfId="0" applyFont="1" applyFill="1" applyBorder="1" applyAlignment="1">
      <alignment horizontal="center"/>
    </xf>
    <xf numFmtId="0" fontId="5" fillId="5" borderId="6" xfId="0" applyFont="1" applyFill="1" applyBorder="1" applyAlignment="1">
      <alignment horizontal="center"/>
    </xf>
    <xf numFmtId="0" fontId="3" fillId="0" borderId="31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5" fillId="0" borderId="42" xfId="0" applyFont="1" applyFill="1" applyBorder="1"/>
    <xf numFmtId="0" fontId="2" fillId="0" borderId="42" xfId="0" applyFont="1" applyFill="1" applyBorder="1"/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21318</xdr:colOff>
      <xdr:row>26</xdr:row>
      <xdr:rowOff>86179</xdr:rowOff>
    </xdr:from>
    <xdr:to>
      <xdr:col>6</xdr:col>
      <xdr:colOff>482147</xdr:colOff>
      <xdr:row>31</xdr:row>
      <xdr:rowOff>152401</xdr:rowOff>
    </xdr:to>
    <xdr:sp macro="" textlink="">
      <xdr:nvSpPr>
        <xdr:cNvPr id="2" name="Retângulo 1">
          <a:extLst>
            <a:ext uri="{FF2B5EF4-FFF2-40B4-BE49-F238E27FC236}">
              <a16:creationId xmlns:a16="http://schemas.microsoft.com/office/drawing/2014/main" id="{99BD5912-C4AF-4F5D-A9B8-6F1D3E715C71}"/>
            </a:ext>
          </a:extLst>
        </xdr:cNvPr>
        <xdr:cNvSpPr/>
      </xdr:nvSpPr>
      <xdr:spPr>
        <a:xfrm>
          <a:off x="3945618" y="4962979"/>
          <a:ext cx="4093029" cy="955222"/>
        </a:xfrm>
        <a:prstGeom prst="rect">
          <a:avLst/>
        </a:prstGeom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ctr"/>
          <a:r>
            <a:rPr lang="pt-BR" sz="12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____________________________________</a:t>
          </a:r>
        </a:p>
        <a:p>
          <a:pPr algn="ctr"/>
          <a:r>
            <a:rPr lang="pt-BR" sz="12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João Zefiro Junior</a:t>
          </a:r>
        </a:p>
        <a:p>
          <a:pPr algn="ctr"/>
          <a:r>
            <a:rPr lang="pt-BR" sz="12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Engenheiro Civil </a:t>
          </a:r>
        </a:p>
        <a:p>
          <a:pPr algn="ctr"/>
          <a:r>
            <a:rPr lang="pt-BR" sz="12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CREA-SP: 5069488152</a:t>
          </a:r>
        </a:p>
      </xdr:txBody>
    </xdr:sp>
    <xdr:clientData/>
  </xdr:twoCellAnchor>
  <xdr:twoCellAnchor>
    <xdr:from>
      <xdr:col>9</xdr:col>
      <xdr:colOff>669018</xdr:colOff>
      <xdr:row>26</xdr:row>
      <xdr:rowOff>68942</xdr:rowOff>
    </xdr:from>
    <xdr:to>
      <xdr:col>13</xdr:col>
      <xdr:colOff>156028</xdr:colOff>
      <xdr:row>30</xdr:row>
      <xdr:rowOff>157389</xdr:rowOff>
    </xdr:to>
    <xdr:sp macro="" textlink="">
      <xdr:nvSpPr>
        <xdr:cNvPr id="4" name="Retângulo 3">
          <a:extLst>
            <a:ext uri="{FF2B5EF4-FFF2-40B4-BE49-F238E27FC236}">
              <a16:creationId xmlns:a16="http://schemas.microsoft.com/office/drawing/2014/main" id="{A0B4D8C3-1EE4-4A22-BBD0-1D31D7335D13}"/>
            </a:ext>
          </a:extLst>
        </xdr:cNvPr>
        <xdr:cNvSpPr/>
      </xdr:nvSpPr>
      <xdr:spPr>
        <a:xfrm>
          <a:off x="10981418" y="4945742"/>
          <a:ext cx="2992210" cy="799647"/>
        </a:xfrm>
        <a:prstGeom prst="rect">
          <a:avLst/>
        </a:prstGeom>
        <a:ln>
          <a:noFill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marL="0" indent="0" algn="ctr"/>
          <a:r>
            <a:rPr lang="pt-BR" sz="120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__________________________________Milton Lot Junior</a:t>
          </a:r>
        </a:p>
        <a:p>
          <a:pPr marL="0" indent="0" algn="ctr"/>
          <a:r>
            <a:rPr lang="pt-BR" sz="120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Secretário de Obras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3"/>
  <sheetViews>
    <sheetView tabSelected="1" view="pageBreakPreview" zoomScale="60" zoomScaleNormal="100" zoomScalePageLayoutView="70" workbookViewId="0">
      <selection activeCell="J17" sqref="J17"/>
    </sheetView>
  </sheetViews>
  <sheetFormatPr defaultColWidth="9.109375" defaultRowHeight="13.8" x14ac:dyDescent="0.25"/>
  <cols>
    <col min="1" max="1" width="9.109375" style="1"/>
    <col min="2" max="2" width="48.21875" style="1" bestFit="1" customWidth="1"/>
    <col min="3" max="3" width="16.44140625" style="1" bestFit="1" customWidth="1"/>
    <col min="4" max="4" width="10.88671875" style="1" bestFit="1" customWidth="1"/>
    <col min="5" max="5" width="14.6640625" style="1" bestFit="1" customWidth="1"/>
    <col min="6" max="6" width="10.88671875" style="1" bestFit="1" customWidth="1"/>
    <col min="7" max="7" width="14.6640625" style="1" bestFit="1" customWidth="1"/>
    <col min="8" max="8" width="10.88671875" style="1" bestFit="1" customWidth="1"/>
    <col min="9" max="9" width="14.6640625" style="1" bestFit="1" customWidth="1"/>
    <col min="10" max="10" width="10.88671875" style="1" bestFit="1" customWidth="1"/>
    <col min="11" max="11" width="14.6640625" style="1" bestFit="1" customWidth="1"/>
    <col min="12" max="12" width="10.88671875" style="1" bestFit="1" customWidth="1"/>
    <col min="13" max="13" width="14.6640625" style="1" bestFit="1" customWidth="1"/>
    <col min="14" max="14" width="10.88671875" style="1" bestFit="1" customWidth="1"/>
    <col min="15" max="15" width="14.6640625" style="1" bestFit="1" customWidth="1"/>
    <col min="16" max="16" width="12.109375" style="1" customWidth="1"/>
    <col min="17" max="17" width="22" style="1" bestFit="1" customWidth="1"/>
    <col min="18" max="18" width="14.77734375" style="1" bestFit="1" customWidth="1"/>
    <col min="19" max="16384" width="9.109375" style="1"/>
  </cols>
  <sheetData>
    <row r="1" spans="1:18" ht="1.5" customHeight="1" thickBot="1" x14ac:dyDescent="0.3">
      <c r="A1" s="67"/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</row>
    <row r="2" spans="1:18" ht="30.75" customHeight="1" thickBot="1" x14ac:dyDescent="0.3">
      <c r="A2" s="75" t="s">
        <v>34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7"/>
    </row>
    <row r="3" spans="1:18" ht="14.4" thickBot="1" x14ac:dyDescent="0.3"/>
    <row r="4" spans="1:18" ht="15.6" x14ac:dyDescent="0.3">
      <c r="A4" s="68" t="s">
        <v>41</v>
      </c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70"/>
    </row>
    <row r="5" spans="1:18" ht="16.2" thickBot="1" x14ac:dyDescent="0.35">
      <c r="A5" s="71" t="s">
        <v>40</v>
      </c>
      <c r="B5" s="78"/>
      <c r="C5" s="78"/>
      <c r="D5" s="78"/>
      <c r="E5" s="78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R5" s="72"/>
    </row>
    <row r="6" spans="1:18" ht="14.4" thickBot="1" x14ac:dyDescent="0.3"/>
    <row r="7" spans="1:18" ht="14.4" thickBot="1" x14ac:dyDescent="0.3">
      <c r="A7" s="2"/>
      <c r="B7" s="2"/>
      <c r="C7" s="2"/>
      <c r="D7" s="3"/>
      <c r="E7" s="73" t="s">
        <v>27</v>
      </c>
      <c r="F7" s="74"/>
      <c r="G7" s="73" t="s">
        <v>29</v>
      </c>
      <c r="H7" s="74"/>
      <c r="I7" s="73" t="s">
        <v>30</v>
      </c>
      <c r="J7" s="74"/>
      <c r="K7" s="73" t="s">
        <v>31</v>
      </c>
      <c r="L7" s="74"/>
      <c r="M7" s="73" t="s">
        <v>32</v>
      </c>
      <c r="N7" s="74"/>
      <c r="O7" s="73" t="s">
        <v>33</v>
      </c>
      <c r="P7" s="74"/>
      <c r="Q7" s="53" t="s">
        <v>35</v>
      </c>
      <c r="R7" s="54" t="s">
        <v>36</v>
      </c>
    </row>
    <row r="8" spans="1:18" ht="26.25" customHeight="1" thickBot="1" x14ac:dyDescent="0.3">
      <c r="A8" s="4" t="s">
        <v>0</v>
      </c>
      <c r="B8" s="4" t="s">
        <v>1</v>
      </c>
      <c r="C8" s="4" t="s">
        <v>2</v>
      </c>
      <c r="D8" s="5" t="s">
        <v>3</v>
      </c>
      <c r="E8" s="6" t="s">
        <v>4</v>
      </c>
      <c r="F8" s="7" t="s">
        <v>3</v>
      </c>
      <c r="G8" s="6" t="s">
        <v>4</v>
      </c>
      <c r="H8" s="7" t="s">
        <v>3</v>
      </c>
      <c r="I8" s="6" t="s">
        <v>4</v>
      </c>
      <c r="J8" s="7" t="s">
        <v>3</v>
      </c>
      <c r="K8" s="6" t="s">
        <v>4</v>
      </c>
      <c r="L8" s="7" t="s">
        <v>3</v>
      </c>
      <c r="M8" s="6" t="s">
        <v>4</v>
      </c>
      <c r="N8" s="7" t="s">
        <v>3</v>
      </c>
      <c r="O8" s="6" t="s">
        <v>4</v>
      </c>
      <c r="P8" s="7" t="s">
        <v>3</v>
      </c>
      <c r="Q8" s="63" t="s">
        <v>37</v>
      </c>
      <c r="R8" s="64" t="s">
        <v>38</v>
      </c>
    </row>
    <row r="9" spans="1:18" s="14" customFormat="1" x14ac:dyDescent="0.25">
      <c r="A9" s="44" t="s">
        <v>5</v>
      </c>
      <c r="B9" s="50" t="s">
        <v>23</v>
      </c>
      <c r="C9" s="45">
        <v>8952.09</v>
      </c>
      <c r="D9" s="8">
        <f>(C9/$C$20)*100</f>
        <v>3.5653007013360263</v>
      </c>
      <c r="E9" s="9">
        <f>(F9/100)*C9</f>
        <v>8952.09</v>
      </c>
      <c r="F9" s="10">
        <v>100</v>
      </c>
      <c r="G9" s="11">
        <f>(H9/100)*C9</f>
        <v>0</v>
      </c>
      <c r="H9" s="10"/>
      <c r="I9" s="11">
        <f>(J9/100)*C9</f>
        <v>0</v>
      </c>
      <c r="J9" s="12"/>
      <c r="K9" s="11">
        <f>(L9/100)*C9</f>
        <v>0</v>
      </c>
      <c r="L9" s="12"/>
      <c r="M9" s="11">
        <f>(N9/100)*C9</f>
        <v>0</v>
      </c>
      <c r="N9" s="13"/>
      <c r="O9" s="11">
        <f>(P9/100)*C9</f>
        <v>0</v>
      </c>
      <c r="P9" s="55"/>
      <c r="Q9" s="65">
        <f>E9+G9+I9+K9+M9+O9</f>
        <v>8952.09</v>
      </c>
      <c r="R9" s="66">
        <f>(F9+H9+J9+L9+N9+P9)/100</f>
        <v>1</v>
      </c>
    </row>
    <row r="10" spans="1:18" s="14" customFormat="1" x14ac:dyDescent="0.25">
      <c r="A10" s="44" t="s">
        <v>6</v>
      </c>
      <c r="B10" s="50" t="s">
        <v>17</v>
      </c>
      <c r="C10" s="46">
        <v>1873.47</v>
      </c>
      <c r="D10" s="15">
        <f>(C10/$C$20)*100</f>
        <v>0.74613681329521997</v>
      </c>
      <c r="E10" s="16">
        <f t="shared" ref="E10:E19" si="0">(F10/100)*C10</f>
        <v>1873.47</v>
      </c>
      <c r="F10" s="10">
        <v>100</v>
      </c>
      <c r="G10" s="17">
        <f t="shared" ref="G10:G19" si="1">(H10/100)*C10</f>
        <v>0</v>
      </c>
      <c r="H10" s="10"/>
      <c r="I10" s="17">
        <f t="shared" ref="I10:I19" si="2">(J10/100)*C10</f>
        <v>0</v>
      </c>
      <c r="J10" s="10"/>
      <c r="K10" s="17">
        <f t="shared" ref="K10:K19" si="3">(L10/100)*C10</f>
        <v>0</v>
      </c>
      <c r="L10" s="10"/>
      <c r="M10" s="17">
        <f t="shared" ref="M10:M19" si="4">(N10/100)*C10</f>
        <v>0</v>
      </c>
      <c r="N10" s="18"/>
      <c r="O10" s="17">
        <f t="shared" ref="O10:O19" si="5">(P10/100)*C10</f>
        <v>0</v>
      </c>
      <c r="P10" s="56"/>
      <c r="Q10" s="65">
        <f t="shared" ref="Q10:Q20" si="6">E10+G10+I10+K10+M10+O10</f>
        <v>1873.47</v>
      </c>
      <c r="R10" s="66">
        <f t="shared" ref="R10:R19" si="7">(F10+H10+J10+L10+N10+P10)/100</f>
        <v>1</v>
      </c>
    </row>
    <row r="11" spans="1:18" s="14" customFormat="1" x14ac:dyDescent="0.25">
      <c r="A11" s="44" t="s">
        <v>7</v>
      </c>
      <c r="B11" s="50" t="s">
        <v>16</v>
      </c>
      <c r="C11" s="46">
        <v>13122.71</v>
      </c>
      <c r="D11" s="19">
        <f>(C11/$C$20)*100</f>
        <v>5.2263110811474514</v>
      </c>
      <c r="E11" s="16">
        <f t="shared" si="0"/>
        <v>3280.6774999999998</v>
      </c>
      <c r="F11" s="10">
        <v>25</v>
      </c>
      <c r="G11" s="17">
        <f t="shared" si="1"/>
        <v>3280.6774999999998</v>
      </c>
      <c r="H11" s="10">
        <v>25</v>
      </c>
      <c r="I11" s="17">
        <f t="shared" si="2"/>
        <v>0</v>
      </c>
      <c r="J11" s="10"/>
      <c r="K11" s="17">
        <f t="shared" si="3"/>
        <v>3280.6774999999998</v>
      </c>
      <c r="L11" s="10">
        <v>25</v>
      </c>
      <c r="M11" s="17">
        <f t="shared" si="4"/>
        <v>3280.6774999999998</v>
      </c>
      <c r="N11" s="18">
        <v>25</v>
      </c>
      <c r="O11" s="17">
        <f t="shared" si="5"/>
        <v>0</v>
      </c>
      <c r="P11" s="56"/>
      <c r="Q11" s="65">
        <f t="shared" si="6"/>
        <v>13122.71</v>
      </c>
      <c r="R11" s="66">
        <f t="shared" si="7"/>
        <v>1</v>
      </c>
    </row>
    <row r="12" spans="1:18" s="14" customFormat="1" x14ac:dyDescent="0.25">
      <c r="A12" s="44" t="s">
        <v>8</v>
      </c>
      <c r="B12" s="51" t="s">
        <v>18</v>
      </c>
      <c r="C12" s="47">
        <v>25681.4</v>
      </c>
      <c r="D12" s="19">
        <f>(C12/$C$20)*100</f>
        <v>10.227992952627938</v>
      </c>
      <c r="E12" s="16">
        <f t="shared" si="0"/>
        <v>0</v>
      </c>
      <c r="F12" s="10"/>
      <c r="G12" s="17">
        <f t="shared" si="1"/>
        <v>6420.35</v>
      </c>
      <c r="H12" s="10">
        <v>25</v>
      </c>
      <c r="I12" s="17">
        <f t="shared" si="2"/>
        <v>12840.7</v>
      </c>
      <c r="J12" s="21">
        <v>50</v>
      </c>
      <c r="K12" s="17">
        <f t="shared" si="3"/>
        <v>6420.35</v>
      </c>
      <c r="L12" s="21">
        <v>25</v>
      </c>
      <c r="M12" s="17">
        <f t="shared" si="4"/>
        <v>0</v>
      </c>
      <c r="N12" s="22"/>
      <c r="O12" s="17">
        <f t="shared" si="5"/>
        <v>0</v>
      </c>
      <c r="P12" s="57"/>
      <c r="Q12" s="65">
        <f t="shared" si="6"/>
        <v>25681.4</v>
      </c>
      <c r="R12" s="66">
        <f t="shared" si="7"/>
        <v>1</v>
      </c>
    </row>
    <row r="13" spans="1:18" s="14" customFormat="1" x14ac:dyDescent="0.25">
      <c r="A13" s="44" t="s">
        <v>9</v>
      </c>
      <c r="B13" s="51" t="s">
        <v>19</v>
      </c>
      <c r="C13" s="47">
        <v>9067.41</v>
      </c>
      <c r="D13" s="20">
        <f>(C13/$C$20)*100</f>
        <v>3.6112285770475165</v>
      </c>
      <c r="E13" s="16">
        <f t="shared" si="0"/>
        <v>4533.7049999999999</v>
      </c>
      <c r="F13" s="10">
        <v>50</v>
      </c>
      <c r="G13" s="17">
        <f t="shared" si="1"/>
        <v>0</v>
      </c>
      <c r="H13" s="10"/>
      <c r="I13" s="17">
        <f t="shared" si="2"/>
        <v>0</v>
      </c>
      <c r="J13" s="21"/>
      <c r="K13" s="17">
        <f t="shared" si="3"/>
        <v>0</v>
      </c>
      <c r="L13" s="21"/>
      <c r="M13" s="17">
        <f t="shared" si="4"/>
        <v>4533.7049999999999</v>
      </c>
      <c r="N13" s="23">
        <v>50</v>
      </c>
      <c r="O13" s="17">
        <f t="shared" si="5"/>
        <v>0</v>
      </c>
      <c r="P13" s="57"/>
      <c r="Q13" s="65">
        <f t="shared" si="6"/>
        <v>9067.41</v>
      </c>
      <c r="R13" s="66">
        <f t="shared" si="7"/>
        <v>1</v>
      </c>
    </row>
    <row r="14" spans="1:18" s="14" customFormat="1" x14ac:dyDescent="0.25">
      <c r="A14" s="44" t="s">
        <v>10</v>
      </c>
      <c r="B14" s="51" t="s">
        <v>20</v>
      </c>
      <c r="C14" s="47">
        <v>19389.95</v>
      </c>
      <c r="D14" s="15">
        <f>(C14/$C$20)*100</f>
        <v>7.7223310236906126</v>
      </c>
      <c r="E14" s="16">
        <f t="shared" si="0"/>
        <v>9694.9750000000004</v>
      </c>
      <c r="F14" s="10">
        <v>50</v>
      </c>
      <c r="G14" s="17">
        <f t="shared" si="1"/>
        <v>0</v>
      </c>
      <c r="H14" s="10"/>
      <c r="I14" s="17">
        <f t="shared" si="2"/>
        <v>4847.4875000000002</v>
      </c>
      <c r="J14" s="21">
        <v>25</v>
      </c>
      <c r="K14" s="17">
        <f t="shared" si="3"/>
        <v>4847.4875000000002</v>
      </c>
      <c r="L14" s="21">
        <v>25</v>
      </c>
      <c r="M14" s="17">
        <f t="shared" si="4"/>
        <v>0</v>
      </c>
      <c r="N14" s="23"/>
      <c r="O14" s="17">
        <f t="shared" si="5"/>
        <v>0</v>
      </c>
      <c r="P14" s="57"/>
      <c r="Q14" s="65">
        <f t="shared" si="6"/>
        <v>19389.95</v>
      </c>
      <c r="R14" s="66">
        <f t="shared" si="7"/>
        <v>1</v>
      </c>
    </row>
    <row r="15" spans="1:18" s="14" customFormat="1" x14ac:dyDescent="0.25">
      <c r="A15" s="44" t="s">
        <v>11</v>
      </c>
      <c r="B15" s="51" t="s">
        <v>24</v>
      </c>
      <c r="C15" s="47">
        <v>4157.01</v>
      </c>
      <c r="D15" s="19">
        <f>(C15/$C$20)*100</f>
        <v>1.6555899983647255</v>
      </c>
      <c r="E15" s="16">
        <f t="shared" si="0"/>
        <v>0</v>
      </c>
      <c r="F15" s="10"/>
      <c r="G15" s="17">
        <f t="shared" si="1"/>
        <v>0</v>
      </c>
      <c r="H15" s="10"/>
      <c r="I15" s="17">
        <f t="shared" si="2"/>
        <v>4157.01</v>
      </c>
      <c r="J15" s="21">
        <v>100</v>
      </c>
      <c r="K15" s="17">
        <f t="shared" si="3"/>
        <v>0</v>
      </c>
      <c r="L15" s="21"/>
      <c r="M15" s="17">
        <f t="shared" si="4"/>
        <v>0</v>
      </c>
      <c r="N15" s="23"/>
      <c r="O15" s="17">
        <f t="shared" si="5"/>
        <v>0</v>
      </c>
      <c r="P15" s="58"/>
      <c r="Q15" s="65">
        <f t="shared" si="6"/>
        <v>4157.01</v>
      </c>
      <c r="R15" s="66">
        <f t="shared" si="7"/>
        <v>1</v>
      </c>
    </row>
    <row r="16" spans="1:18" s="14" customFormat="1" x14ac:dyDescent="0.25">
      <c r="A16" s="44" t="s">
        <v>12</v>
      </c>
      <c r="B16" s="51" t="s">
        <v>25</v>
      </c>
      <c r="C16" s="47">
        <v>69102.289999999994</v>
      </c>
      <c r="D16" s="19">
        <f>(C16/$C$20)*100</f>
        <v>27.5209971080413</v>
      </c>
      <c r="E16" s="16">
        <f t="shared" si="0"/>
        <v>6910.2289999999994</v>
      </c>
      <c r="F16" s="10">
        <v>10</v>
      </c>
      <c r="G16" s="17">
        <f t="shared" si="1"/>
        <v>20730.686999999998</v>
      </c>
      <c r="H16" s="10">
        <v>30</v>
      </c>
      <c r="I16" s="17">
        <f t="shared" si="2"/>
        <v>6910.2289999999994</v>
      </c>
      <c r="J16" s="21">
        <v>10</v>
      </c>
      <c r="K16" s="17">
        <f t="shared" si="3"/>
        <v>13820.457999999999</v>
      </c>
      <c r="L16" s="21">
        <v>20</v>
      </c>
      <c r="M16" s="17">
        <f t="shared" si="4"/>
        <v>10365.343499999999</v>
      </c>
      <c r="N16" s="23">
        <v>15</v>
      </c>
      <c r="O16" s="17">
        <f t="shared" si="5"/>
        <v>10365.343499999999</v>
      </c>
      <c r="P16" s="58">
        <v>15</v>
      </c>
      <c r="Q16" s="65">
        <f t="shared" si="6"/>
        <v>69102.289999999994</v>
      </c>
      <c r="R16" s="66">
        <f t="shared" si="7"/>
        <v>1</v>
      </c>
    </row>
    <row r="17" spans="1:18" x14ac:dyDescent="0.25">
      <c r="A17" s="44" t="s">
        <v>13</v>
      </c>
      <c r="B17" s="52" t="s">
        <v>21</v>
      </c>
      <c r="C17" s="48">
        <v>38614.15</v>
      </c>
      <c r="D17" s="19">
        <f>(C17/$C$20)*100</f>
        <v>15.378649686999854</v>
      </c>
      <c r="E17" s="24">
        <f t="shared" si="0"/>
        <v>0</v>
      </c>
      <c r="F17" s="10"/>
      <c r="G17" s="25">
        <f t="shared" si="1"/>
        <v>11584.245000000001</v>
      </c>
      <c r="H17" s="10">
        <v>30</v>
      </c>
      <c r="I17" s="25">
        <f t="shared" si="2"/>
        <v>19307.075000000001</v>
      </c>
      <c r="J17" s="26">
        <v>50</v>
      </c>
      <c r="K17" s="25">
        <f t="shared" si="3"/>
        <v>7722.8300000000008</v>
      </c>
      <c r="L17" s="26">
        <v>20</v>
      </c>
      <c r="M17" s="25">
        <f t="shared" si="4"/>
        <v>0</v>
      </c>
      <c r="N17" s="27"/>
      <c r="O17" s="25">
        <f t="shared" si="5"/>
        <v>0</v>
      </c>
      <c r="P17" s="59"/>
      <c r="Q17" s="65">
        <f t="shared" si="6"/>
        <v>38614.15</v>
      </c>
      <c r="R17" s="66">
        <f t="shared" si="7"/>
        <v>1</v>
      </c>
    </row>
    <row r="18" spans="1:18" x14ac:dyDescent="0.25">
      <c r="A18" s="44" t="s">
        <v>14</v>
      </c>
      <c r="B18" s="52" t="s">
        <v>26</v>
      </c>
      <c r="C18" s="48">
        <v>49679.01</v>
      </c>
      <c r="D18" s="15">
        <f>(C18/$C$20)*100</f>
        <v>19.785391924643235</v>
      </c>
      <c r="E18" s="24">
        <f t="shared" si="0"/>
        <v>0</v>
      </c>
      <c r="F18" s="10"/>
      <c r="G18" s="25">
        <f t="shared" si="1"/>
        <v>0</v>
      </c>
      <c r="H18" s="10"/>
      <c r="I18" s="25">
        <f t="shared" si="2"/>
        <v>0</v>
      </c>
      <c r="J18" s="26"/>
      <c r="K18" s="25">
        <f t="shared" si="3"/>
        <v>9935.8020000000015</v>
      </c>
      <c r="L18" s="26">
        <v>20</v>
      </c>
      <c r="M18" s="25">
        <f t="shared" si="4"/>
        <v>19871.604000000003</v>
      </c>
      <c r="N18" s="26">
        <v>40</v>
      </c>
      <c r="O18" s="25">
        <f t="shared" si="5"/>
        <v>19871.604000000003</v>
      </c>
      <c r="P18" s="60">
        <v>40</v>
      </c>
      <c r="Q18" s="65">
        <f t="shared" si="6"/>
        <v>49679.010000000009</v>
      </c>
      <c r="R18" s="66">
        <f t="shared" si="7"/>
        <v>1</v>
      </c>
    </row>
    <row r="19" spans="1:18" x14ac:dyDescent="0.25">
      <c r="A19" s="44" t="s">
        <v>15</v>
      </c>
      <c r="B19" s="52" t="s">
        <v>22</v>
      </c>
      <c r="C19" s="49">
        <v>11449.85</v>
      </c>
      <c r="D19" s="28">
        <f>(C19/$C$20)*100</f>
        <v>4.560070132806116</v>
      </c>
      <c r="E19" s="29">
        <f t="shared" si="0"/>
        <v>0</v>
      </c>
      <c r="F19" s="10"/>
      <c r="G19" s="30">
        <f t="shared" si="1"/>
        <v>0</v>
      </c>
      <c r="H19" s="10"/>
      <c r="I19" s="30">
        <f t="shared" si="2"/>
        <v>0</v>
      </c>
      <c r="J19" s="31"/>
      <c r="K19" s="30">
        <f t="shared" si="3"/>
        <v>0</v>
      </c>
      <c r="L19" s="31"/>
      <c r="M19" s="30">
        <f t="shared" si="4"/>
        <v>0</v>
      </c>
      <c r="N19" s="32"/>
      <c r="O19" s="30">
        <f t="shared" si="5"/>
        <v>11449.85</v>
      </c>
      <c r="P19" s="61">
        <v>100</v>
      </c>
      <c r="Q19" s="65">
        <f t="shared" si="6"/>
        <v>11449.85</v>
      </c>
      <c r="R19" s="66">
        <f t="shared" si="7"/>
        <v>1</v>
      </c>
    </row>
    <row r="20" spans="1:18" s="42" customFormat="1" ht="14.4" thickBot="1" x14ac:dyDescent="0.3">
      <c r="A20" s="33"/>
      <c r="B20" s="34" t="s">
        <v>28</v>
      </c>
      <c r="C20" s="35">
        <f>SUM(C9:C19)</f>
        <v>251089.34</v>
      </c>
      <c r="D20" s="36">
        <f>(C20/C20)</f>
        <v>1</v>
      </c>
      <c r="E20" s="37">
        <f>SUM(E9:E19)</f>
        <v>35245.146499999995</v>
      </c>
      <c r="F20" s="38">
        <f>SUM(E9:E19)/C20</f>
        <v>0.14036894796091301</v>
      </c>
      <c r="G20" s="39">
        <f>SUM(G9:G19)</f>
        <v>42015.959499999997</v>
      </c>
      <c r="H20" s="40">
        <f>SUM(G9:G19)/C20</f>
        <v>0.16733470046956195</v>
      </c>
      <c r="I20" s="39">
        <f>SUM(I9:I19)</f>
        <v>48062.501499999998</v>
      </c>
      <c r="J20" s="40">
        <f>SUM(I9:I19)/C20</f>
        <v>0.19141593784905403</v>
      </c>
      <c r="K20" s="37">
        <f>SUM(K9:K19)</f>
        <v>46027.605000000003</v>
      </c>
      <c r="L20" s="41">
        <f>SUM(K9:K19)/C20</f>
        <v>0.18331166508303381</v>
      </c>
      <c r="M20" s="39">
        <f>SUM(M9:M19)</f>
        <v>38051.33</v>
      </c>
      <c r="N20" s="41">
        <f>SUM(M9:M19)/C20</f>
        <v>0.15154498394874114</v>
      </c>
      <c r="O20" s="39">
        <f>SUM(O9:O19)</f>
        <v>41686.797500000001</v>
      </c>
      <c r="P20" s="62">
        <f>SUM(O9:O19)/C20</f>
        <v>0.16602376468869606</v>
      </c>
      <c r="Q20" s="65">
        <f t="shared" si="6"/>
        <v>251089.33999999997</v>
      </c>
      <c r="R20" s="66">
        <f>(F20+H20+J20+L20+N20+P20)</f>
        <v>1</v>
      </c>
    </row>
    <row r="23" spans="1:18" x14ac:dyDescent="0.25">
      <c r="B23" s="43" t="s">
        <v>39</v>
      </c>
    </row>
  </sheetData>
  <mergeCells count="7">
    <mergeCell ref="O7:P7"/>
    <mergeCell ref="A2:R2"/>
    <mergeCell ref="E7:F7"/>
    <mergeCell ref="G7:H7"/>
    <mergeCell ref="I7:J7"/>
    <mergeCell ref="K7:L7"/>
    <mergeCell ref="M7:N7"/>
  </mergeCells>
  <printOptions horizontalCentered="1" verticalCentered="1"/>
  <pageMargins left="0.6692913385826772" right="0.51181102362204722" top="1.6141732283464567" bottom="0.78740157480314965" header="0.9055118110236221" footer="0.31496062992125984"/>
  <pageSetup paperSize="9" scale="48" fitToHeight="0" orientation="landscape" horizontalDpi="0" verticalDpi="0" r:id="rId1"/>
  <headerFooter scaleWithDoc="0" alignWithMargins="0">
    <oddHeader>&amp;C&amp;G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Plan1</vt:lpstr>
      <vt:lpstr>Plan1!Area_de_impressao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Cliente</dc:creator>
  <cp:lastModifiedBy>João Zefiro</cp:lastModifiedBy>
  <cp:lastPrinted>2018-06-13T11:36:39Z</cp:lastPrinted>
  <dcterms:created xsi:type="dcterms:W3CDTF">2017-04-03T17:41:28Z</dcterms:created>
  <dcterms:modified xsi:type="dcterms:W3CDTF">2018-06-13T11:39:39Z</dcterms:modified>
</cp:coreProperties>
</file>