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filterPrivacy="1"/>
  <bookViews>
    <workbookView xWindow="0" yWindow="0" windowWidth="22260" windowHeight="12645"/>
  </bookViews>
  <sheets>
    <sheet name="Plan1" sheetId="1" r:id="rId1"/>
  </sheets>
  <definedNames>
    <definedName name="_xlnm.Print_Area" localSheetId="0">Plan1!$A$1:$H$93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F25" i="1"/>
  <c r="F24" i="1"/>
  <c r="F40" i="1"/>
  <c r="H40" i="1" s="1"/>
  <c r="F39" i="1"/>
  <c r="H15" i="1" l="1"/>
  <c r="H14" i="1"/>
  <c r="H68" i="1"/>
  <c r="H69" i="1"/>
  <c r="H67" i="1"/>
  <c r="H64" i="1"/>
  <c r="H70" i="1" l="1"/>
  <c r="F8" i="1"/>
  <c r="H73" i="1" l="1"/>
  <c r="H72" i="1"/>
  <c r="H31" i="1" l="1"/>
  <c r="H30" i="1"/>
  <c r="H29" i="1"/>
  <c r="H41" i="1" l="1"/>
  <c r="H63" i="1" l="1"/>
  <c r="H65" i="1" s="1"/>
  <c r="H62" i="1"/>
  <c r="H56" i="1"/>
  <c r="H57" i="1"/>
  <c r="H58" i="1"/>
  <c r="H59" i="1"/>
  <c r="H55" i="1"/>
  <c r="H51" i="1"/>
  <c r="H52" i="1"/>
  <c r="H50" i="1"/>
  <c r="H45" i="1"/>
  <c r="H46" i="1"/>
  <c r="H47" i="1"/>
  <c r="H44" i="1"/>
  <c r="H26" i="1"/>
  <c r="H27" i="1"/>
  <c r="H28" i="1"/>
  <c r="H32" i="1"/>
  <c r="H33" i="1"/>
  <c r="H34" i="1"/>
  <c r="H35" i="1"/>
  <c r="H36" i="1"/>
  <c r="H37" i="1"/>
  <c r="H38" i="1"/>
  <c r="H39" i="1"/>
  <c r="H24" i="1"/>
  <c r="H21" i="1"/>
  <c r="H9" i="1"/>
  <c r="H42" i="1" l="1"/>
  <c r="H74" i="1"/>
  <c r="H48" i="1"/>
  <c r="H60" i="1"/>
  <c r="H53" i="1"/>
  <c r="H22" i="1"/>
  <c r="H18" i="1"/>
  <c r="H19" i="1" s="1"/>
  <c r="H10" i="1"/>
  <c r="H11" i="1"/>
  <c r="H12" i="1"/>
  <c r="H13" i="1"/>
  <c r="H8" i="1"/>
  <c r="H16" i="1" l="1"/>
  <c r="H75" i="1" l="1"/>
  <c r="H76" i="1" s="1"/>
  <c r="H77" i="1" s="1"/>
</calcChain>
</file>

<file path=xl/sharedStrings.xml><?xml version="1.0" encoding="utf-8"?>
<sst xmlns="http://schemas.openxmlformats.org/spreadsheetml/2006/main" count="239" uniqueCount="140">
  <si>
    <t>Cidade: Birigui</t>
  </si>
  <si>
    <t>Local: Rua Roberto Clark, 236 - Centro (Centro POP)</t>
  </si>
  <si>
    <t>PLANILHA ORÇAMENTÁRIA</t>
  </si>
  <si>
    <t>1.1</t>
  </si>
  <si>
    <t>Tabela</t>
  </si>
  <si>
    <t>Código</t>
  </si>
  <si>
    <t>item</t>
  </si>
  <si>
    <t>Descrição</t>
  </si>
  <si>
    <t>Quant.</t>
  </si>
  <si>
    <t>Custo Unit.</t>
  </si>
  <si>
    <t>Custo Total</t>
  </si>
  <si>
    <t>SINAPI</t>
  </si>
  <si>
    <t>m²</t>
  </si>
  <si>
    <t>Sub-total</t>
  </si>
  <si>
    <t>DEMOLIÇÕES E RETIRADAS</t>
  </si>
  <si>
    <t>2.1</t>
  </si>
  <si>
    <t>Demolição manual de alvenaria de bloco furado esp.= 15cm</t>
  </si>
  <si>
    <t>m³</t>
  </si>
  <si>
    <t>Alvenaria de vedação em bloco cerâmico furo horizontal 11,5x19x19cm esp.= 11,5cm</t>
  </si>
  <si>
    <t>3.1</t>
  </si>
  <si>
    <t>SERVIÇOS COMPLEMENTARES</t>
  </si>
  <si>
    <t>Retirada de entulho com caçamba metálica</t>
  </si>
  <si>
    <t>Limpeza final de obra</t>
  </si>
  <si>
    <t>4.1</t>
  </si>
  <si>
    <t>5.1</t>
  </si>
  <si>
    <t>5.2</t>
  </si>
  <si>
    <t>5.3</t>
  </si>
  <si>
    <t>5.4</t>
  </si>
  <si>
    <t>6.1</t>
  </si>
  <si>
    <t>6.2</t>
  </si>
  <si>
    <t>6.3</t>
  </si>
  <si>
    <t>7.1</t>
  </si>
  <si>
    <t>7.2</t>
  </si>
  <si>
    <t>7.3</t>
  </si>
  <si>
    <t>8.1</t>
  </si>
  <si>
    <t>8.2</t>
  </si>
  <si>
    <t>9.1</t>
  </si>
  <si>
    <t>9.2</t>
  </si>
  <si>
    <t>un</t>
  </si>
  <si>
    <t>Retirada manual de porta de madeira (2,10m x 0,80m)</t>
  </si>
  <si>
    <t>m</t>
  </si>
  <si>
    <t>Lastro em concreto impermeabilizado, incluso lançamento e adensamento, esp.= 5cm</t>
  </si>
  <si>
    <t>Argamassa de regularização de cimento e areia (traço1:4) esp.= 2cm</t>
  </si>
  <si>
    <t>Revestimento cerâmico em placas esmaltadas 35x35cm</t>
  </si>
  <si>
    <t>Chapisco de cimento e areia (traço 1:3) aplicado manualmente</t>
  </si>
  <si>
    <t>Emboço traço 1:2:8 (cimento,cal e areia) desempenado</t>
  </si>
  <si>
    <t>Total</t>
  </si>
  <si>
    <t>Demolição manual de piso em concreto simples</t>
  </si>
  <si>
    <t>1.2</t>
  </si>
  <si>
    <t>1.3</t>
  </si>
  <si>
    <t>1.4</t>
  </si>
  <si>
    <t>1.5</t>
  </si>
  <si>
    <t>1.6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</si>
  <si>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</si>
  <si>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</si>
  <si>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</si>
  <si>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</si>
  <si>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</si>
  <si>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</si>
  <si>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</si>
  <si>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</si>
  <si>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</si>
  <si>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</si>
  <si>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</si>
  <si>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</si>
  <si>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</si>
  <si>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</si>
  <si>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</si>
  <si>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7.4</t>
  </si>
  <si>
    <t>7.5</t>
  </si>
  <si>
    <t>Retirada manual de bacia sanitária</t>
  </si>
  <si>
    <t>Porta de abrir em madeira, incluso batente, dobradiça e fechadura - instalação (0,80m x 2,10m)</t>
  </si>
  <si>
    <t>Tubo de PVC soldável 25mm</t>
  </si>
  <si>
    <t>Válvula de descarga 1 1/4" com registro, acabamento em metal cromado</t>
  </si>
  <si>
    <t>Registro de gaveta latão roscável 3/4", inclusive conexões</t>
  </si>
  <si>
    <t>Registro de pressão latão roscável 3/4", acabamento cromado</t>
  </si>
  <si>
    <t>Adaptador curto PVC soldável para registro com bolsa e rosca 40mmx1 1/4"</t>
  </si>
  <si>
    <t>Adaptador curto PVC soldável para registro com bolsa e rosca 25mmx3/4"</t>
  </si>
  <si>
    <t>Tê de PVC soldável 40mm</t>
  </si>
  <si>
    <t>Bucha de redução PVC soldável 40mmx32mm</t>
  </si>
  <si>
    <t>Luva de redução PVC soldável 32mmx25mm</t>
  </si>
  <si>
    <t>Curva 90° PVC soldável 40mm</t>
  </si>
  <si>
    <t>Curva 90° PVC soldável 25mm</t>
  </si>
  <si>
    <t>Joelho PVC 90° soldável c/ bucha de latão roscável 25mmx1/2"</t>
  </si>
  <si>
    <t>Lavatório em louça branca com coluna, incluso sifão flexível, engate plástico, válvula e torneira cromada</t>
  </si>
  <si>
    <t>Luminária tipo calha de sobrepor, 2x18W</t>
  </si>
  <si>
    <t>Tubo de PVC esgoto 100mm</t>
  </si>
  <si>
    <t xml:space="preserve">Tubo de PVC esgoto 50mm </t>
  </si>
  <si>
    <t>Curva PVC 45° JE esgoto 100mm</t>
  </si>
  <si>
    <t>Curva PVC 45° JE esgoto 50mm</t>
  </si>
  <si>
    <t>Interruptor simples (1 módulo) 10A/250V, inlcuso suporte e placa</t>
  </si>
  <si>
    <t>Caixa PVC de embutir 4/2"</t>
  </si>
  <si>
    <t>Cabo flex 2,5mm anti-chama 450/750V</t>
  </si>
  <si>
    <t>Cabo flex 6mm anti-chama 450/750V</t>
  </si>
  <si>
    <t>Unid.</t>
  </si>
  <si>
    <t>Retirada manual de porta de madeira (2,00m x 0,60m)</t>
  </si>
  <si>
    <t>Telhamento com telha cerâmica de encaixe, tipo romana, com até 2 águas, incluso materiais e transporte vertical</t>
  </si>
  <si>
    <t>Cumeeira para telha cerâmica romana emboçada com argamassa de traço 1:2:9 (cimento, cal e areia) p/ telhados de até 2 águas, incluso materiais e transporte vertical</t>
  </si>
  <si>
    <t>Trama de madeira composta por ripas, caibros e terças p/ telhados de até 2 águas para telhas cerâmicas, incluso materiais e transporte vertical</t>
  </si>
  <si>
    <t>Remoção de telhas cerâmicas de forma manual, sem reaproveitamento</t>
  </si>
  <si>
    <t>Remoção de trama de madeira para cobertura de forma manual, sem reaproveitamento</t>
  </si>
  <si>
    <t>Bacia sanitária convencional louça branca</t>
  </si>
  <si>
    <t>1.7</t>
  </si>
  <si>
    <t>1.8</t>
  </si>
  <si>
    <t>9.3</t>
  </si>
  <si>
    <t>Revestimento cerâmico em paredes com placas esmaltadas 20x20cm, aplicadas até a altura de 1,50m</t>
  </si>
  <si>
    <t>8.3</t>
  </si>
  <si>
    <t>Demolição manual de revestimento cerâmico, sem reaproveitamento</t>
  </si>
  <si>
    <t>BDI(27,35%)</t>
  </si>
  <si>
    <t>h</t>
  </si>
  <si>
    <t>Mão de obra para instalação de barra de apoio - servente</t>
  </si>
  <si>
    <t>Mão de obra para instalação de barra de apoio - pedreiro</t>
  </si>
  <si>
    <t>4.17</t>
  </si>
  <si>
    <t>INSTALAÇÕES ELÉTRICAS (MÃO DE OBRA)</t>
  </si>
  <si>
    <t>REVESTIMENTOS (MÃO DE OBRA)</t>
  </si>
  <si>
    <t>COBERTURA (MATERIAIS E MÃO DE OBRA)</t>
  </si>
  <si>
    <t>PISOS (MÃO DE OBRA)</t>
  </si>
  <si>
    <t>ESGOTO (MÃO DE OBRA)</t>
  </si>
  <si>
    <t>INSTALAÇÕES HIDRÁULICAS (MÃO DE OBRA)</t>
  </si>
  <si>
    <t>ESQUADRIAS (MÃO DE OBRA)</t>
  </si>
  <si>
    <t>ALVENARIA (MÃO DE OBRA)</t>
  </si>
  <si>
    <t>TOTAL GERAL COM BDI</t>
  </si>
  <si>
    <t>Mão de obra para instalação de tubo de PVC soldável 40mm - encanador</t>
  </si>
  <si>
    <t>Mão de obra para instalação de tubo de PVC soldável 40mm - auxiliar de encanador</t>
  </si>
  <si>
    <t>4.18</t>
  </si>
  <si>
    <t>Arqtº MILTON LOT JUNIOR</t>
  </si>
  <si>
    <t>Secretário de Obras</t>
  </si>
  <si>
    <t>_________________________</t>
  </si>
  <si>
    <t xml:space="preserve">Engº ALEXANDRE J. S. LASILA    </t>
  </si>
  <si>
    <t>______________________________</t>
  </si>
  <si>
    <t xml:space="preserve">Secretário Adjunto de Obras    </t>
  </si>
  <si>
    <t>___________________________</t>
  </si>
  <si>
    <t xml:space="preserve">     DANIEL NOZOMU HAZASKI</t>
  </si>
  <si>
    <t xml:space="preserve">             Engenheiro Civil</t>
  </si>
  <si>
    <t>10.1</t>
  </si>
  <si>
    <t>10.2</t>
  </si>
  <si>
    <t>Birigui, 29 de maio de 2018</t>
  </si>
  <si>
    <t>Obra: Reforma do banheiro e da cobertura do Centro POP</t>
  </si>
  <si>
    <t>(Trinta e Quatro Mil Seiscentos e Dezoito Reais e Setenta e Cinco Centavos)</t>
  </si>
  <si>
    <t>Fonte: Tabela SINAPI abril/2018 com desonerações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</si>
</sst>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4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vertical="center" wrapText="1"/>
    </xf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2" fontId="0" fillId="3" borderId="1" xfId="0" applyNumberFormat="1" applyFill="1" applyBorder="1" applyAlignment="1">
      <alignment horizontal="center"/>
    </xf>
    <xf numFmtId="44" fontId="0" fillId="3" borderId="1" xfId="0" applyNumberFormat="1" applyFill="1" applyBorder="1" applyAlignment="1">
      <alignment horizontal="center"/>
    </xf>
    <xf numFmtId="0" fontId="1" fillId="3" borderId="1" xfId="0" applyFont="1" applyFill="1" applyBorder="1"/>
    <xf numFmtId="44" fontId="1" fillId="3" borderId="1" xfId="0" applyNumberFormat="1" applyFont="1" applyFill="1" applyBorder="1" applyAlignment="1">
      <alignment horizontal="righ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1" xfId="0" applyNumberFormat="1" applyFont="1" applyBorder="1" applyAlignment="1">
      <alignment horizontal="right"/>
    </xf>
    <xf numFmtId="0" fontId="1" fillId="0" borderId="1" xfId="0" applyNumberFormat="1" applyFont="1" applyBorder="1" applyAlignment="1">
      <alignment horizontal="center"/>
    </xf>
    <xf numFmtId="0" fontId="1" fillId="3" borderId="1" xfId="0" applyNumberFormat="1" applyFont="1" applyFill="1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/>
    <xf numFmtId="44" fontId="0" fillId="0" borderId="1" xfId="0" applyNumberFormat="1" applyFont="1" applyBorder="1" applyAlignment="1">
      <alignment vertical="center"/>
    </xf>
    <xf numFmtId="44" fontId="0" fillId="0" borderId="1" xfId="0" applyNumberFormat="1" applyFont="1" applyBorder="1" applyAlignment="1">
      <alignment horizontal="right" vertical="center"/>
    </xf>
    <xf numFmtId="44" fontId="1" fillId="0" borderId="1" xfId="0" applyNumberFormat="1" applyFont="1" applyBorder="1" applyAlignment="1">
      <alignment horizontal="right" vertical="center"/>
    </xf>
    <xf numFmtId="0" fontId="0" fillId="0" borderId="2" xfId="0" applyBorder="1" applyAlignment="1">
      <alignment horizontal="center"/>
    </xf>
    <xf numFmtId="0" fontId="1" fillId="0" borderId="2" xfId="0" applyFont="1" applyBorder="1"/>
    <xf numFmtId="0" fontId="0" fillId="0" borderId="2" xfId="0" applyBorder="1"/>
    <xf numFmtId="2" fontId="0" fillId="0" borderId="2" xfId="0" applyNumberFormat="1" applyBorder="1" applyAlignment="1">
      <alignment horizontal="center"/>
    </xf>
    <xf numFmtId="44" fontId="1" fillId="0" borderId="2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2" fontId="0" fillId="0" borderId="0" xfId="0" applyNumberFormat="1" applyBorder="1" applyAlignment="1">
      <alignment horizontal="center"/>
    </xf>
    <xf numFmtId="44" fontId="0" fillId="0" borderId="0" xfId="0" applyNumberFormat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44" fontId="0" fillId="3" borderId="7" xfId="0" applyNumberFormat="1" applyFill="1" applyBorder="1" applyAlignment="1">
      <alignment horizontal="center"/>
    </xf>
    <xf numFmtId="0" fontId="0" fillId="0" borderId="6" xfId="0" applyBorder="1" applyAlignment="1">
      <alignment horizontal="center"/>
    </xf>
    <xf numFmtId="44" fontId="0" fillId="0" borderId="7" xfId="0" applyNumberFormat="1" applyBorder="1" applyAlignment="1">
      <alignment horizontal="center"/>
    </xf>
    <xf numFmtId="0" fontId="0" fillId="0" borderId="6" xfId="0" applyBorder="1" applyAlignment="1">
      <alignment horizontal="center" vertical="center"/>
    </xf>
    <xf numFmtId="44" fontId="0" fillId="0" borderId="7" xfId="0" applyNumberFormat="1" applyBorder="1" applyAlignment="1">
      <alignment horizontal="center" vertical="center"/>
    </xf>
    <xf numFmtId="44" fontId="0" fillId="0" borderId="7" xfId="0" applyNumberFormat="1" applyFont="1" applyBorder="1" applyAlignment="1">
      <alignment horizontal="center" vertical="center"/>
    </xf>
    <xf numFmtId="44" fontId="1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8" xfId="0" applyBorder="1"/>
    <xf numFmtId="44" fontId="1" fillId="3" borderId="7" xfId="0" applyNumberFormat="1" applyFont="1" applyFill="1" applyBorder="1" applyAlignment="1">
      <alignment horizontal="center"/>
    </xf>
    <xf numFmtId="44" fontId="0" fillId="0" borderId="7" xfId="0" applyNumberFormat="1" applyFont="1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44" fontId="1" fillId="0" borderId="7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1" fillId="0" borderId="10" xfId="0" applyFont="1" applyBorder="1"/>
    <xf numFmtId="0" fontId="0" fillId="0" borderId="10" xfId="0" applyBorder="1"/>
    <xf numFmtId="0" fontId="0" fillId="0" borderId="12" xfId="0" applyBorder="1" applyAlignment="1">
      <alignment horizontal="center"/>
    </xf>
    <xf numFmtId="44" fontId="1" fillId="0" borderId="13" xfId="0" applyNumberFormat="1" applyFont="1" applyBorder="1" applyAlignment="1">
      <alignment horizontal="center"/>
    </xf>
    <xf numFmtId="44" fontId="1" fillId="2" borderId="11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44" fontId="1" fillId="2" borderId="10" xfId="0" applyNumberFormat="1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1"/>
  <sheetViews>
    <sheetView tabSelected="1" view="pageBreakPreview" topLeftCell="A67" zoomScale="60" zoomScaleNormal="100" workbookViewId="0">
      <selection activeCell="G83" sqref="G83"/>
    </sheetView>
  </sheetViews>
  <sheetFormatPr defaultRowHeight="15" x14ac:dyDescent="0.25"/>
  <cols>
    <col min="1" max="1" width="7.85546875" customWidth="1"/>
    <col min="2" max="2" width="8" customWidth="1"/>
    <col min="3" max="3" width="6.42578125" customWidth="1"/>
    <col min="4" max="4" width="52.85546875" customWidth="1"/>
    <col min="5" max="5" width="5.140625" customWidth="1"/>
    <col min="6" max="6" width="8.140625" customWidth="1"/>
    <col min="7" max="7" width="12.5703125" customWidth="1"/>
    <col min="8" max="8" width="13" customWidth="1"/>
  </cols>
  <sheetData>
    <row r="1" spans="1:8" x14ac:dyDescent="0.25">
      <c r="A1" t="s">
        <v>137</v>
      </c>
    </row>
    <row r="2" spans="1:8" x14ac:dyDescent="0.25">
      <c r="A2" t="s">
        <v>1</v>
      </c>
    </row>
    <row r="3" spans="1:8" x14ac:dyDescent="0.25">
      <c r="A3" t="s">
        <v>0</v>
      </c>
    </row>
    <row r="4" spans="1:8" ht="15.75" thickBot="1" x14ac:dyDescent="0.3"/>
    <row r="5" spans="1:8" x14ac:dyDescent="0.25">
      <c r="A5" s="72" t="s">
        <v>2</v>
      </c>
      <c r="B5" s="73"/>
      <c r="C5" s="73"/>
      <c r="D5" s="73"/>
      <c r="E5" s="73"/>
      <c r="F5" s="73"/>
      <c r="G5" s="73"/>
      <c r="H5" s="74"/>
    </row>
    <row r="6" spans="1:8" x14ac:dyDescent="0.25">
      <c r="A6" s="47" t="s">
        <v>4</v>
      </c>
      <c r="B6" s="32" t="s">
        <v>5</v>
      </c>
      <c r="C6" s="32" t="s">
        <v>6</v>
      </c>
      <c r="D6" s="32" t="s">
        <v>7</v>
      </c>
      <c r="E6" s="32" t="s">
        <v>94</v>
      </c>
      <c r="F6" s="32" t="s">
        <v>8</v>
      </c>
      <c r="G6" s="32" t="s">
        <v>9</v>
      </c>
      <c r="H6" s="48" t="s">
        <v>10</v>
      </c>
    </row>
    <row r="7" spans="1:8" x14ac:dyDescent="0.25">
      <c r="A7" s="49"/>
      <c r="B7" s="15"/>
      <c r="C7" s="14">
        <v>1</v>
      </c>
      <c r="D7" s="16" t="s">
        <v>14</v>
      </c>
      <c r="E7" s="15"/>
      <c r="F7" s="17"/>
      <c r="G7" s="18"/>
      <c r="H7" s="50"/>
    </row>
    <row r="8" spans="1:8" x14ac:dyDescent="0.25">
      <c r="A8" s="51" t="s">
        <v>11</v>
      </c>
      <c r="B8" s="3">
        <v>97622</v>
      </c>
      <c r="C8" s="1" t="s">
        <v>3</v>
      </c>
      <c r="D8" s="2" t="s">
        <v>16</v>
      </c>
      <c r="E8" s="3" t="s">
        <v>17</v>
      </c>
      <c r="F8" s="6">
        <f>15.53*0.15</f>
        <v>2.3294999999999999</v>
      </c>
      <c r="G8" s="5">
        <v>45.64</v>
      </c>
      <c r="H8" s="52">
        <f>G8*F8</f>
        <v>106.31837999999999</v>
      </c>
    </row>
    <row r="9" spans="1:8" x14ac:dyDescent="0.25">
      <c r="A9" s="51" t="s">
        <v>11</v>
      </c>
      <c r="B9" s="3">
        <v>97628</v>
      </c>
      <c r="C9" s="1" t="s">
        <v>48</v>
      </c>
      <c r="D9" s="2" t="s">
        <v>47</v>
      </c>
      <c r="E9" s="3" t="s">
        <v>17</v>
      </c>
      <c r="F9" s="6">
        <v>0.27</v>
      </c>
      <c r="G9" s="5">
        <v>225.58</v>
      </c>
      <c r="H9" s="52">
        <f>G9*F9</f>
        <v>60.906600000000005</v>
      </c>
    </row>
    <row r="10" spans="1:8" s="13" customFormat="1" ht="30" x14ac:dyDescent="0.25">
      <c r="A10" s="53" t="s">
        <v>11</v>
      </c>
      <c r="B10" s="9">
        <v>97633</v>
      </c>
      <c r="C10" s="10" t="s">
        <v>49</v>
      </c>
      <c r="D10" s="7" t="s">
        <v>107</v>
      </c>
      <c r="E10" s="9" t="s">
        <v>12</v>
      </c>
      <c r="F10" s="11">
        <v>10.75</v>
      </c>
      <c r="G10" s="12">
        <v>17.93</v>
      </c>
      <c r="H10" s="54">
        <f t="shared" ref="H10:H15" si="0">G10*F10</f>
        <v>192.7475</v>
      </c>
    </row>
    <row r="11" spans="1:8" x14ac:dyDescent="0.25">
      <c r="A11" s="51" t="s">
        <v>11</v>
      </c>
      <c r="B11" s="3">
        <v>97644</v>
      </c>
      <c r="C11" s="1" t="s">
        <v>50</v>
      </c>
      <c r="D11" s="4" t="s">
        <v>39</v>
      </c>
      <c r="E11" s="3" t="s">
        <v>12</v>
      </c>
      <c r="F11" s="6">
        <v>1.68</v>
      </c>
      <c r="G11" s="5">
        <v>7.26</v>
      </c>
      <c r="H11" s="52">
        <f t="shared" si="0"/>
        <v>12.1968</v>
      </c>
    </row>
    <row r="12" spans="1:8" x14ac:dyDescent="0.25">
      <c r="A12" s="51" t="s">
        <v>11</v>
      </c>
      <c r="B12" s="3">
        <v>97644</v>
      </c>
      <c r="C12" s="1" t="s">
        <v>51</v>
      </c>
      <c r="D12" s="4" t="s">
        <v>95</v>
      </c>
      <c r="E12" s="3" t="s">
        <v>12</v>
      </c>
      <c r="F12" s="6">
        <v>2.4</v>
      </c>
      <c r="G12" s="5">
        <v>7.26</v>
      </c>
      <c r="H12" s="52">
        <f t="shared" si="0"/>
        <v>17.423999999999999</v>
      </c>
    </row>
    <row r="13" spans="1:8" x14ac:dyDescent="0.25">
      <c r="A13" s="51" t="s">
        <v>11</v>
      </c>
      <c r="B13" s="3">
        <v>97663</v>
      </c>
      <c r="C13" s="1" t="s">
        <v>52</v>
      </c>
      <c r="D13" s="4" t="s">
        <v>70</v>
      </c>
      <c r="E13" s="3" t="s">
        <v>38</v>
      </c>
      <c r="F13" s="6">
        <v>2</v>
      </c>
      <c r="G13" s="5">
        <v>9.9600000000000009</v>
      </c>
      <c r="H13" s="52">
        <f t="shared" si="0"/>
        <v>19.920000000000002</v>
      </c>
    </row>
    <row r="14" spans="1:8" ht="30" x14ac:dyDescent="0.25">
      <c r="A14" s="53" t="s">
        <v>11</v>
      </c>
      <c r="B14" s="9">
        <v>97647</v>
      </c>
      <c r="C14" s="10" t="s">
        <v>102</v>
      </c>
      <c r="D14" s="21" t="s">
        <v>99</v>
      </c>
      <c r="E14" s="9" t="s">
        <v>12</v>
      </c>
      <c r="F14" s="11">
        <v>288</v>
      </c>
      <c r="G14" s="35">
        <v>2.68</v>
      </c>
      <c r="H14" s="55">
        <f t="shared" si="0"/>
        <v>771.84</v>
      </c>
    </row>
    <row r="15" spans="1:8" ht="30" x14ac:dyDescent="0.25">
      <c r="A15" s="53" t="s">
        <v>11</v>
      </c>
      <c r="B15" s="9">
        <v>97650</v>
      </c>
      <c r="C15" s="10" t="s">
        <v>103</v>
      </c>
      <c r="D15" s="21" t="s">
        <v>100</v>
      </c>
      <c r="E15" s="9" t="s">
        <v>12</v>
      </c>
      <c r="F15" s="11">
        <v>288</v>
      </c>
      <c r="G15" s="35">
        <v>5.76</v>
      </c>
      <c r="H15" s="55">
        <f t="shared" si="0"/>
        <v>1658.8799999999999</v>
      </c>
    </row>
    <row r="16" spans="1:8" x14ac:dyDescent="0.25">
      <c r="A16" s="51"/>
      <c r="B16" s="3"/>
      <c r="C16" s="1"/>
      <c r="D16" s="4"/>
      <c r="E16" s="3"/>
      <c r="F16" s="6"/>
      <c r="G16" s="27" t="s">
        <v>13</v>
      </c>
      <c r="H16" s="56">
        <f>SUM(H8:H15)</f>
        <v>2840.2332799999999</v>
      </c>
    </row>
    <row r="17" spans="1:8" x14ac:dyDescent="0.25">
      <c r="A17" s="49"/>
      <c r="B17" s="15"/>
      <c r="C17" s="14">
        <v>2</v>
      </c>
      <c r="D17" s="16" t="s">
        <v>120</v>
      </c>
      <c r="E17" s="15"/>
      <c r="F17" s="17"/>
      <c r="G17" s="18"/>
      <c r="H17" s="50"/>
    </row>
    <row r="18" spans="1:8" s="13" customFormat="1" ht="30" x14ac:dyDescent="0.25">
      <c r="A18" s="53" t="s">
        <v>11</v>
      </c>
      <c r="B18" s="9">
        <v>87505</v>
      </c>
      <c r="C18" s="10" t="s">
        <v>15</v>
      </c>
      <c r="D18" s="7" t="s">
        <v>18</v>
      </c>
      <c r="E18" s="9" t="s">
        <v>12</v>
      </c>
      <c r="F18" s="11">
        <v>8.1300000000000008</v>
      </c>
      <c r="G18" s="12">
        <v>34.020000000000003</v>
      </c>
      <c r="H18" s="54">
        <f>G18*F18</f>
        <v>276.58260000000007</v>
      </c>
    </row>
    <row r="19" spans="1:8" x14ac:dyDescent="0.25">
      <c r="A19" s="51"/>
      <c r="B19" s="3"/>
      <c r="C19" s="1"/>
      <c r="D19" s="4"/>
      <c r="E19" s="3"/>
      <c r="F19" s="6"/>
      <c r="G19" s="27" t="s">
        <v>13</v>
      </c>
      <c r="H19" s="56">
        <f>SUM(H18)</f>
        <v>276.58260000000007</v>
      </c>
    </row>
    <row r="20" spans="1:8" x14ac:dyDescent="0.25">
      <c r="A20" s="49"/>
      <c r="B20" s="15"/>
      <c r="C20" s="14">
        <v>3</v>
      </c>
      <c r="D20" s="16" t="s">
        <v>119</v>
      </c>
      <c r="E20" s="15"/>
      <c r="F20" s="17"/>
      <c r="G20" s="18"/>
      <c r="H20" s="50"/>
    </row>
    <row r="21" spans="1:8" s="13" customFormat="1" ht="30" x14ac:dyDescent="0.25">
      <c r="A21" s="53" t="s">
        <v>11</v>
      </c>
      <c r="B21" s="9">
        <v>90843</v>
      </c>
      <c r="C21" s="10" t="s">
        <v>19</v>
      </c>
      <c r="D21" s="21" t="s">
        <v>71</v>
      </c>
      <c r="E21" s="9" t="s">
        <v>38</v>
      </c>
      <c r="F21" s="11">
        <v>2</v>
      </c>
      <c r="G21" s="12">
        <v>243.26</v>
      </c>
      <c r="H21" s="54">
        <f>G21*F21</f>
        <v>486.52</v>
      </c>
    </row>
    <row r="22" spans="1:8" x14ac:dyDescent="0.25">
      <c r="A22" s="51"/>
      <c r="B22" s="3"/>
      <c r="C22" s="1"/>
      <c r="D22" s="4"/>
      <c r="E22" s="3"/>
      <c r="F22" s="6"/>
      <c r="G22" s="27" t="s">
        <v>13</v>
      </c>
      <c r="H22" s="56">
        <f>SUM(H21)</f>
        <v>486.52</v>
      </c>
    </row>
    <row r="23" spans="1:8" x14ac:dyDescent="0.25">
      <c r="A23" s="49"/>
      <c r="B23" s="15"/>
      <c r="C23" s="14">
        <v>4</v>
      </c>
      <c r="D23" s="16" t="s">
        <v>118</v>
      </c>
      <c r="E23" s="15"/>
      <c r="F23" s="17"/>
      <c r="G23" s="18"/>
      <c r="H23" s="50"/>
    </row>
    <row r="24" spans="1:8" s="13" customFormat="1" ht="30" x14ac:dyDescent="0.25">
      <c r="A24" s="53" t="s">
        <v>11</v>
      </c>
      <c r="B24" s="9">
        <v>88267</v>
      </c>
      <c r="C24" s="10" t="s">
        <v>23</v>
      </c>
      <c r="D24" s="21" t="s">
        <v>122</v>
      </c>
      <c r="E24" s="9" t="s">
        <v>109</v>
      </c>
      <c r="F24" s="11">
        <f>5*0.5</f>
        <v>2.5</v>
      </c>
      <c r="G24" s="12">
        <v>22.12</v>
      </c>
      <c r="H24" s="54">
        <f>G24*F24</f>
        <v>55.300000000000004</v>
      </c>
    </row>
    <row r="25" spans="1:8" s="13" customFormat="1" ht="30" x14ac:dyDescent="0.25">
      <c r="A25" s="53" t="s">
        <v>11</v>
      </c>
      <c r="B25" s="9">
        <v>88248</v>
      </c>
      <c r="C25" s="10" t="s">
        <v>53</v>
      </c>
      <c r="D25" s="21" t="s">
        <v>123</v>
      </c>
      <c r="E25" s="9" t="s">
        <v>109</v>
      </c>
      <c r="F25" s="11">
        <f>5*0.5</f>
        <v>2.5</v>
      </c>
      <c r="G25" s="12">
        <v>17.07</v>
      </c>
      <c r="H25" s="54">
        <f>G25*F25</f>
        <v>42.674999999999997</v>
      </c>
    </row>
    <row r="26" spans="1:8" x14ac:dyDescent="0.25">
      <c r="A26" s="51" t="s">
        <v>11</v>
      </c>
      <c r="B26" s="3">
        <v>89356</v>
      </c>
      <c r="C26" s="10" t="s">
        <v>54</v>
      </c>
      <c r="D26" s="4" t="s">
        <v>72</v>
      </c>
      <c r="E26" s="3" t="s">
        <v>40</v>
      </c>
      <c r="F26" s="6">
        <v>5</v>
      </c>
      <c r="G26" s="5">
        <v>14.45</v>
      </c>
      <c r="H26" s="52">
        <f t="shared" ref="H26:H41" si="1">G26*F26</f>
        <v>72.25</v>
      </c>
    </row>
    <row r="27" spans="1:8" s="26" customFormat="1" ht="30" x14ac:dyDescent="0.25">
      <c r="A27" s="57" t="s">
        <v>11</v>
      </c>
      <c r="B27" s="23">
        <v>40729</v>
      </c>
      <c r="C27" s="10" t="s">
        <v>55</v>
      </c>
      <c r="D27" s="21" t="s">
        <v>73</v>
      </c>
      <c r="E27" s="23" t="s">
        <v>38</v>
      </c>
      <c r="F27" s="24">
        <v>1</v>
      </c>
      <c r="G27" s="25">
        <v>31.22</v>
      </c>
      <c r="H27" s="54">
        <f t="shared" si="1"/>
        <v>31.22</v>
      </c>
    </row>
    <row r="28" spans="1:8" s="13" customFormat="1" ht="30" x14ac:dyDescent="0.25">
      <c r="A28" s="53" t="s">
        <v>11</v>
      </c>
      <c r="B28" s="9">
        <v>89972</v>
      </c>
      <c r="C28" s="10" t="s">
        <v>56</v>
      </c>
      <c r="D28" s="21" t="s">
        <v>74</v>
      </c>
      <c r="E28" s="9" t="s">
        <v>38</v>
      </c>
      <c r="F28" s="11">
        <v>1</v>
      </c>
      <c r="G28" s="12">
        <v>15.65</v>
      </c>
      <c r="H28" s="54">
        <f t="shared" si="1"/>
        <v>15.65</v>
      </c>
    </row>
    <row r="29" spans="1:8" s="13" customFormat="1" ht="30" x14ac:dyDescent="0.25">
      <c r="A29" s="53" t="s">
        <v>11</v>
      </c>
      <c r="B29" s="9">
        <v>89985</v>
      </c>
      <c r="C29" s="10" t="s">
        <v>57</v>
      </c>
      <c r="D29" s="7" t="s">
        <v>75</v>
      </c>
      <c r="E29" s="9" t="s">
        <v>38</v>
      </c>
      <c r="F29" s="11">
        <v>1</v>
      </c>
      <c r="G29" s="12">
        <v>10.55</v>
      </c>
      <c r="H29" s="54">
        <f t="shared" ref="H29" si="2">G29*F29</f>
        <v>10.55</v>
      </c>
    </row>
    <row r="30" spans="1:8" s="13" customFormat="1" ht="30" x14ac:dyDescent="0.25">
      <c r="A30" s="53" t="s">
        <v>11</v>
      </c>
      <c r="B30" s="9">
        <v>89572</v>
      </c>
      <c r="C30" s="10" t="s">
        <v>58</v>
      </c>
      <c r="D30" s="21" t="s">
        <v>76</v>
      </c>
      <c r="E30" s="9" t="s">
        <v>38</v>
      </c>
      <c r="F30" s="11">
        <v>2</v>
      </c>
      <c r="G30" s="12">
        <v>2.2999999999999998</v>
      </c>
      <c r="H30" s="54">
        <f>G30*F30</f>
        <v>4.5999999999999996</v>
      </c>
    </row>
    <row r="31" spans="1:8" s="13" customFormat="1" ht="30" x14ac:dyDescent="0.25">
      <c r="A31" s="53" t="s">
        <v>11</v>
      </c>
      <c r="B31" s="9">
        <v>89383</v>
      </c>
      <c r="C31" s="10" t="s">
        <v>59</v>
      </c>
      <c r="D31" s="21" t="s">
        <v>77</v>
      </c>
      <c r="E31" s="9" t="s">
        <v>38</v>
      </c>
      <c r="F31" s="11">
        <v>2</v>
      </c>
      <c r="G31" s="12">
        <v>3.91</v>
      </c>
      <c r="H31" s="54">
        <f>G31*F31</f>
        <v>7.82</v>
      </c>
    </row>
    <row r="32" spans="1:8" x14ac:dyDescent="0.25">
      <c r="A32" s="51" t="s">
        <v>11</v>
      </c>
      <c r="B32" s="3">
        <v>89623</v>
      </c>
      <c r="C32" s="10" t="s">
        <v>60</v>
      </c>
      <c r="D32" s="4" t="s">
        <v>78</v>
      </c>
      <c r="E32" s="3" t="s">
        <v>38</v>
      </c>
      <c r="F32" s="6">
        <v>1</v>
      </c>
      <c r="G32" s="5">
        <v>4.66</v>
      </c>
      <c r="H32" s="52">
        <f t="shared" si="1"/>
        <v>4.66</v>
      </c>
    </row>
    <row r="33" spans="1:8" s="13" customFormat="1" x14ac:dyDescent="0.25">
      <c r="A33" s="53" t="s">
        <v>11</v>
      </c>
      <c r="B33" s="9">
        <v>90375</v>
      </c>
      <c r="C33" s="10" t="s">
        <v>61</v>
      </c>
      <c r="D33" s="21" t="s">
        <v>79</v>
      </c>
      <c r="E33" s="9" t="s">
        <v>38</v>
      </c>
      <c r="F33" s="11">
        <v>1</v>
      </c>
      <c r="G33" s="12">
        <v>4.66</v>
      </c>
      <c r="H33" s="54">
        <f t="shared" si="1"/>
        <v>4.66</v>
      </c>
    </row>
    <row r="34" spans="1:8" s="13" customFormat="1" x14ac:dyDescent="0.25">
      <c r="A34" s="53" t="s">
        <v>11</v>
      </c>
      <c r="B34" s="9">
        <v>89380</v>
      </c>
      <c r="C34" s="10" t="s">
        <v>62</v>
      </c>
      <c r="D34" s="21" t="s">
        <v>80</v>
      </c>
      <c r="E34" s="9" t="s">
        <v>38</v>
      </c>
      <c r="F34" s="11">
        <v>1</v>
      </c>
      <c r="G34" s="12">
        <v>3.91</v>
      </c>
      <c r="H34" s="54">
        <f t="shared" si="1"/>
        <v>3.91</v>
      </c>
    </row>
    <row r="35" spans="1:8" s="13" customFormat="1" x14ac:dyDescent="0.25">
      <c r="A35" s="53" t="s">
        <v>11</v>
      </c>
      <c r="B35" s="9">
        <v>89499</v>
      </c>
      <c r="C35" s="10" t="s">
        <v>63</v>
      </c>
      <c r="D35" s="22" t="s">
        <v>81</v>
      </c>
      <c r="E35" s="9" t="s">
        <v>38</v>
      </c>
      <c r="F35" s="11">
        <v>1</v>
      </c>
      <c r="G35" s="12">
        <v>3.47</v>
      </c>
      <c r="H35" s="52">
        <f t="shared" si="1"/>
        <v>3.47</v>
      </c>
    </row>
    <row r="36" spans="1:8" s="13" customFormat="1" x14ac:dyDescent="0.25">
      <c r="A36" s="51" t="s">
        <v>11</v>
      </c>
      <c r="B36" s="3">
        <v>89364</v>
      </c>
      <c r="C36" s="10" t="s">
        <v>64</v>
      </c>
      <c r="D36" s="2" t="s">
        <v>82</v>
      </c>
      <c r="E36" s="3" t="s">
        <v>38</v>
      </c>
      <c r="F36" s="6">
        <v>3</v>
      </c>
      <c r="G36" s="5">
        <v>5.87</v>
      </c>
      <c r="H36" s="52">
        <f t="shared" si="1"/>
        <v>17.61</v>
      </c>
    </row>
    <row r="37" spans="1:8" ht="30" x14ac:dyDescent="0.25">
      <c r="A37" s="53" t="s">
        <v>11</v>
      </c>
      <c r="B37" s="9">
        <v>90373</v>
      </c>
      <c r="C37" s="10" t="s">
        <v>65</v>
      </c>
      <c r="D37" s="7" t="s">
        <v>83</v>
      </c>
      <c r="E37" s="9" t="s">
        <v>38</v>
      </c>
      <c r="F37" s="11">
        <v>3</v>
      </c>
      <c r="G37" s="12">
        <v>5.87</v>
      </c>
      <c r="H37" s="54">
        <f t="shared" si="1"/>
        <v>17.61</v>
      </c>
    </row>
    <row r="38" spans="1:8" ht="30" x14ac:dyDescent="0.25">
      <c r="A38" s="53" t="s">
        <v>11</v>
      </c>
      <c r="B38" s="9">
        <v>86939</v>
      </c>
      <c r="C38" s="10" t="s">
        <v>66</v>
      </c>
      <c r="D38" s="7" t="s">
        <v>84</v>
      </c>
      <c r="E38" s="9" t="s">
        <v>38</v>
      </c>
      <c r="F38" s="11">
        <v>2</v>
      </c>
      <c r="G38" s="12">
        <v>40.67</v>
      </c>
      <c r="H38" s="54">
        <f t="shared" si="1"/>
        <v>81.34</v>
      </c>
    </row>
    <row r="39" spans="1:8" s="13" customFormat="1" x14ac:dyDescent="0.25">
      <c r="A39" s="53" t="s">
        <v>11</v>
      </c>
      <c r="B39" s="9">
        <v>88309</v>
      </c>
      <c r="C39" s="10" t="s">
        <v>67</v>
      </c>
      <c r="D39" s="7" t="s">
        <v>111</v>
      </c>
      <c r="E39" s="9" t="s">
        <v>109</v>
      </c>
      <c r="F39" s="11">
        <f>0.3*7</f>
        <v>2.1</v>
      </c>
      <c r="G39" s="12">
        <v>20.63</v>
      </c>
      <c r="H39" s="54">
        <f t="shared" si="1"/>
        <v>43.323</v>
      </c>
    </row>
    <row r="40" spans="1:8" s="13" customFormat="1" x14ac:dyDescent="0.25">
      <c r="A40" s="53" t="s">
        <v>11</v>
      </c>
      <c r="B40" s="9">
        <v>88316</v>
      </c>
      <c r="C40" s="10" t="s">
        <v>112</v>
      </c>
      <c r="D40" s="7" t="s">
        <v>110</v>
      </c>
      <c r="E40" s="9" t="s">
        <v>109</v>
      </c>
      <c r="F40" s="11">
        <f>0.3*7</f>
        <v>2.1</v>
      </c>
      <c r="G40" s="12">
        <v>17.64</v>
      </c>
      <c r="H40" s="54">
        <f t="shared" si="1"/>
        <v>37.044000000000004</v>
      </c>
    </row>
    <row r="41" spans="1:8" s="13" customFormat="1" x14ac:dyDescent="0.25">
      <c r="A41" s="53" t="s">
        <v>11</v>
      </c>
      <c r="B41" s="9">
        <v>95469</v>
      </c>
      <c r="C41" s="10" t="s">
        <v>124</v>
      </c>
      <c r="D41" s="7" t="s">
        <v>101</v>
      </c>
      <c r="E41" s="9" t="s">
        <v>38</v>
      </c>
      <c r="F41" s="11">
        <v>2</v>
      </c>
      <c r="G41" s="12">
        <v>25.01</v>
      </c>
      <c r="H41" s="54">
        <f t="shared" si="1"/>
        <v>50.02</v>
      </c>
    </row>
    <row r="42" spans="1:8" x14ac:dyDescent="0.25">
      <c r="A42" s="58"/>
      <c r="B42" s="3"/>
      <c r="C42" s="1"/>
      <c r="D42" s="2"/>
      <c r="E42" s="3"/>
      <c r="F42" s="6"/>
      <c r="G42" s="27" t="s">
        <v>13</v>
      </c>
      <c r="H42" s="56">
        <f>SUM(H24:H41)</f>
        <v>503.71199999999999</v>
      </c>
    </row>
    <row r="43" spans="1:8" x14ac:dyDescent="0.25">
      <c r="A43" s="49"/>
      <c r="B43" s="15"/>
      <c r="C43" s="14">
        <v>5</v>
      </c>
      <c r="D43" s="19" t="s">
        <v>117</v>
      </c>
      <c r="E43" s="15"/>
      <c r="F43" s="17"/>
      <c r="G43" s="18"/>
      <c r="H43" s="50"/>
    </row>
    <row r="44" spans="1:8" x14ac:dyDescent="0.25">
      <c r="A44" s="51" t="s">
        <v>11</v>
      </c>
      <c r="B44" s="3">
        <v>89714</v>
      </c>
      <c r="C44" s="1" t="s">
        <v>24</v>
      </c>
      <c r="D44" s="2" t="s">
        <v>86</v>
      </c>
      <c r="E44" s="3" t="s">
        <v>40</v>
      </c>
      <c r="F44" s="6">
        <v>8</v>
      </c>
      <c r="G44" s="5">
        <v>28.99</v>
      </c>
      <c r="H44" s="52">
        <f>G44*F44</f>
        <v>231.92</v>
      </c>
    </row>
    <row r="45" spans="1:8" x14ac:dyDescent="0.25">
      <c r="A45" s="51" t="s">
        <v>11</v>
      </c>
      <c r="B45" s="3">
        <v>89712</v>
      </c>
      <c r="C45" s="1" t="s">
        <v>25</v>
      </c>
      <c r="D45" s="2" t="s">
        <v>87</v>
      </c>
      <c r="E45" s="3" t="s">
        <v>40</v>
      </c>
      <c r="F45" s="6">
        <v>5</v>
      </c>
      <c r="G45" s="5">
        <v>14.88</v>
      </c>
      <c r="H45" s="52">
        <f t="shared" ref="H45:H47" si="3">G45*F45</f>
        <v>74.400000000000006</v>
      </c>
    </row>
    <row r="46" spans="1:8" x14ac:dyDescent="0.25">
      <c r="A46" s="51" t="s">
        <v>11</v>
      </c>
      <c r="B46" s="3">
        <v>89746</v>
      </c>
      <c r="C46" s="1" t="s">
        <v>26</v>
      </c>
      <c r="D46" s="2" t="s">
        <v>88</v>
      </c>
      <c r="E46" s="3" t="s">
        <v>38</v>
      </c>
      <c r="F46" s="6">
        <v>2</v>
      </c>
      <c r="G46" s="5">
        <v>9.7899999999999991</v>
      </c>
      <c r="H46" s="52">
        <f t="shared" si="3"/>
        <v>19.579999999999998</v>
      </c>
    </row>
    <row r="47" spans="1:8" x14ac:dyDescent="0.25">
      <c r="A47" s="51" t="s">
        <v>11</v>
      </c>
      <c r="B47" s="3">
        <v>89732</v>
      </c>
      <c r="C47" s="1" t="s">
        <v>27</v>
      </c>
      <c r="D47" s="2" t="s">
        <v>89</v>
      </c>
      <c r="E47" s="3" t="s">
        <v>38</v>
      </c>
      <c r="F47" s="6">
        <v>2</v>
      </c>
      <c r="G47" s="5">
        <v>5.08</v>
      </c>
      <c r="H47" s="52">
        <f t="shared" si="3"/>
        <v>10.16</v>
      </c>
    </row>
    <row r="48" spans="1:8" x14ac:dyDescent="0.25">
      <c r="A48" s="51"/>
      <c r="B48" s="3"/>
      <c r="C48" s="1"/>
      <c r="D48" s="2"/>
      <c r="E48" s="3"/>
      <c r="F48" s="6"/>
      <c r="G48" s="27" t="s">
        <v>13</v>
      </c>
      <c r="H48" s="56">
        <f>SUM(H44:H47)</f>
        <v>336.06</v>
      </c>
    </row>
    <row r="49" spans="1:8" x14ac:dyDescent="0.25">
      <c r="A49" s="49"/>
      <c r="B49" s="15"/>
      <c r="C49" s="14">
        <v>6</v>
      </c>
      <c r="D49" s="19" t="s">
        <v>116</v>
      </c>
      <c r="E49" s="15"/>
      <c r="F49" s="17"/>
      <c r="G49" s="20"/>
      <c r="H49" s="59"/>
    </row>
    <row r="50" spans="1:8" s="13" customFormat="1" ht="30" x14ac:dyDescent="0.25">
      <c r="A50" s="53" t="s">
        <v>11</v>
      </c>
      <c r="B50" s="9">
        <v>83534</v>
      </c>
      <c r="C50" s="10" t="s">
        <v>28</v>
      </c>
      <c r="D50" s="7" t="s">
        <v>41</v>
      </c>
      <c r="E50" s="9" t="s">
        <v>17</v>
      </c>
      <c r="F50" s="11">
        <v>0.27</v>
      </c>
      <c r="G50" s="12">
        <v>225.53</v>
      </c>
      <c r="H50" s="54">
        <f>G50*F50</f>
        <v>60.893100000000004</v>
      </c>
    </row>
    <row r="51" spans="1:8" x14ac:dyDescent="0.25">
      <c r="A51" s="51" t="s">
        <v>11</v>
      </c>
      <c r="B51" s="3">
        <v>87620</v>
      </c>
      <c r="C51" s="1" t="s">
        <v>29</v>
      </c>
      <c r="D51" s="2" t="s">
        <v>42</v>
      </c>
      <c r="E51" s="3" t="s">
        <v>12</v>
      </c>
      <c r="F51" s="6">
        <v>5.38</v>
      </c>
      <c r="G51" s="5">
        <v>12.03</v>
      </c>
      <c r="H51" s="54">
        <f t="shared" ref="H51:H52" si="4">G51*F51</f>
        <v>64.721399999999988</v>
      </c>
    </row>
    <row r="52" spans="1:8" x14ac:dyDescent="0.25">
      <c r="A52" s="51" t="s">
        <v>11</v>
      </c>
      <c r="B52" s="3">
        <v>87248</v>
      </c>
      <c r="C52" s="1" t="s">
        <v>30</v>
      </c>
      <c r="D52" s="2" t="s">
        <v>43</v>
      </c>
      <c r="E52" s="3" t="s">
        <v>12</v>
      </c>
      <c r="F52" s="6">
        <v>10.75</v>
      </c>
      <c r="G52" s="5">
        <v>7.57</v>
      </c>
      <c r="H52" s="54">
        <f t="shared" si="4"/>
        <v>81.377499999999998</v>
      </c>
    </row>
    <row r="53" spans="1:8" x14ac:dyDescent="0.25">
      <c r="A53" s="51"/>
      <c r="B53" s="3"/>
      <c r="C53" s="1"/>
      <c r="D53" s="2"/>
      <c r="E53" s="3"/>
      <c r="F53" s="6"/>
      <c r="G53" s="27" t="s">
        <v>13</v>
      </c>
      <c r="H53" s="56">
        <f>SUM(H50:H52)</f>
        <v>206.99199999999999</v>
      </c>
    </row>
    <row r="54" spans="1:8" x14ac:dyDescent="0.25">
      <c r="A54" s="49"/>
      <c r="B54" s="15"/>
      <c r="C54" s="14">
        <v>7</v>
      </c>
      <c r="D54" s="19" t="s">
        <v>113</v>
      </c>
      <c r="E54" s="15"/>
      <c r="F54" s="17"/>
      <c r="G54" s="18"/>
      <c r="H54" s="50"/>
    </row>
    <row r="55" spans="1:8" s="13" customFormat="1" ht="30" x14ac:dyDescent="0.25">
      <c r="A55" s="53" t="s">
        <v>11</v>
      </c>
      <c r="B55" s="9">
        <v>91953</v>
      </c>
      <c r="C55" s="10" t="s">
        <v>31</v>
      </c>
      <c r="D55" s="7" t="s">
        <v>90</v>
      </c>
      <c r="E55" s="9" t="s">
        <v>38</v>
      </c>
      <c r="F55" s="11">
        <v>2</v>
      </c>
      <c r="G55" s="12">
        <v>11.6</v>
      </c>
      <c r="H55" s="54">
        <f>G55*F55</f>
        <v>23.2</v>
      </c>
    </row>
    <row r="56" spans="1:8" x14ac:dyDescent="0.25">
      <c r="A56" s="51" t="s">
        <v>11</v>
      </c>
      <c r="B56" s="3">
        <v>91940</v>
      </c>
      <c r="C56" s="10" t="s">
        <v>32</v>
      </c>
      <c r="D56" s="2" t="s">
        <v>91</v>
      </c>
      <c r="E56" s="3" t="s">
        <v>38</v>
      </c>
      <c r="F56" s="6">
        <v>2</v>
      </c>
      <c r="G56" s="5">
        <v>9.83</v>
      </c>
      <c r="H56" s="54">
        <f t="shared" ref="H56:H59" si="5">G56*F56</f>
        <v>19.66</v>
      </c>
    </row>
    <row r="57" spans="1:8" s="13" customFormat="1" x14ac:dyDescent="0.25">
      <c r="A57" s="53" t="s">
        <v>11</v>
      </c>
      <c r="B57" s="9">
        <v>97585</v>
      </c>
      <c r="C57" s="10" t="s">
        <v>33</v>
      </c>
      <c r="D57" s="7" t="s">
        <v>85</v>
      </c>
      <c r="E57" s="9" t="s">
        <v>38</v>
      </c>
      <c r="F57" s="11">
        <v>2</v>
      </c>
      <c r="G57" s="12">
        <v>13.83</v>
      </c>
      <c r="H57" s="54">
        <f t="shared" si="5"/>
        <v>27.66</v>
      </c>
    </row>
    <row r="58" spans="1:8" x14ac:dyDescent="0.25">
      <c r="A58" s="51" t="s">
        <v>11</v>
      </c>
      <c r="B58" s="3">
        <v>91926</v>
      </c>
      <c r="C58" s="10" t="s">
        <v>68</v>
      </c>
      <c r="D58" s="2" t="s">
        <v>92</v>
      </c>
      <c r="E58" s="3" t="s">
        <v>40</v>
      </c>
      <c r="F58" s="6">
        <v>30</v>
      </c>
      <c r="G58" s="5">
        <v>1.17</v>
      </c>
      <c r="H58" s="54">
        <f t="shared" si="5"/>
        <v>35.099999999999994</v>
      </c>
    </row>
    <row r="59" spans="1:8" x14ac:dyDescent="0.25">
      <c r="A59" s="51" t="s">
        <v>11</v>
      </c>
      <c r="B59" s="3">
        <v>91930</v>
      </c>
      <c r="C59" s="10" t="s">
        <v>69</v>
      </c>
      <c r="D59" s="2" t="s">
        <v>93</v>
      </c>
      <c r="E59" s="3" t="s">
        <v>40</v>
      </c>
      <c r="F59" s="6">
        <v>20</v>
      </c>
      <c r="G59" s="5">
        <v>2.0299999999999998</v>
      </c>
      <c r="H59" s="54">
        <f t="shared" si="5"/>
        <v>40.599999999999994</v>
      </c>
    </row>
    <row r="60" spans="1:8" x14ac:dyDescent="0.25">
      <c r="A60" s="51"/>
      <c r="B60" s="3"/>
      <c r="C60" s="1"/>
      <c r="D60" s="2"/>
      <c r="E60" s="3"/>
      <c r="F60" s="6"/>
      <c r="G60" s="27" t="s">
        <v>13</v>
      </c>
      <c r="H60" s="56">
        <f>SUM(H55:H59)</f>
        <v>146.21999999999997</v>
      </c>
    </row>
    <row r="61" spans="1:8" x14ac:dyDescent="0.25">
      <c r="A61" s="49"/>
      <c r="B61" s="15"/>
      <c r="C61" s="14">
        <v>8</v>
      </c>
      <c r="D61" s="19" t="s">
        <v>114</v>
      </c>
      <c r="E61" s="15"/>
      <c r="F61" s="17"/>
      <c r="G61" s="18"/>
      <c r="H61" s="50"/>
    </row>
    <row r="62" spans="1:8" x14ac:dyDescent="0.25">
      <c r="A62" s="51" t="s">
        <v>11</v>
      </c>
      <c r="B62" s="3">
        <v>87878</v>
      </c>
      <c r="C62" s="1" t="s">
        <v>34</v>
      </c>
      <c r="D62" s="2" t="s">
        <v>44</v>
      </c>
      <c r="E62" s="3" t="s">
        <v>12</v>
      </c>
      <c r="F62" s="6">
        <v>16.260000000000002</v>
      </c>
      <c r="G62" s="5">
        <v>2.37</v>
      </c>
      <c r="H62" s="52">
        <f>G62*F62</f>
        <v>38.536200000000008</v>
      </c>
    </row>
    <row r="63" spans="1:8" x14ac:dyDescent="0.25">
      <c r="A63" s="51" t="s">
        <v>11</v>
      </c>
      <c r="B63" s="3">
        <v>87531</v>
      </c>
      <c r="C63" s="1" t="s">
        <v>35</v>
      </c>
      <c r="D63" s="2" t="s">
        <v>45</v>
      </c>
      <c r="E63" s="3" t="s">
        <v>12</v>
      </c>
      <c r="F63" s="6">
        <v>16.260000000000002</v>
      </c>
      <c r="G63" s="5">
        <v>15.67</v>
      </c>
      <c r="H63" s="52">
        <f t="shared" ref="H63" si="6">G63*F63</f>
        <v>254.79420000000002</v>
      </c>
    </row>
    <row r="64" spans="1:8" s="13" customFormat="1" ht="30" x14ac:dyDescent="0.25">
      <c r="A64" s="53" t="s">
        <v>11</v>
      </c>
      <c r="B64" s="9">
        <v>87265</v>
      </c>
      <c r="C64" s="10" t="s">
        <v>106</v>
      </c>
      <c r="D64" s="7" t="s">
        <v>105</v>
      </c>
      <c r="E64" s="9" t="s">
        <v>12</v>
      </c>
      <c r="F64" s="11">
        <v>27.45</v>
      </c>
      <c r="G64" s="34">
        <v>15.17</v>
      </c>
      <c r="H64" s="60">
        <f>G64*F64</f>
        <v>416.41649999999998</v>
      </c>
    </row>
    <row r="65" spans="1:8" x14ac:dyDescent="0.25">
      <c r="A65" s="51"/>
      <c r="B65" s="3"/>
      <c r="C65" s="1"/>
      <c r="D65" s="2"/>
      <c r="E65" s="3"/>
      <c r="F65" s="6"/>
      <c r="G65" s="27" t="s">
        <v>13</v>
      </c>
      <c r="H65" s="56">
        <f>SUM(H62:H64)</f>
        <v>709.7469000000001</v>
      </c>
    </row>
    <row r="66" spans="1:8" x14ac:dyDescent="0.25">
      <c r="A66" s="49"/>
      <c r="B66" s="15"/>
      <c r="C66" s="14">
        <v>9</v>
      </c>
      <c r="D66" s="19" t="s">
        <v>115</v>
      </c>
      <c r="E66" s="15"/>
      <c r="F66" s="17"/>
      <c r="G66" s="29"/>
      <c r="H66" s="59"/>
    </row>
    <row r="67" spans="1:8" ht="30" x14ac:dyDescent="0.25">
      <c r="A67" s="61" t="s">
        <v>11</v>
      </c>
      <c r="B67" s="31">
        <v>94442</v>
      </c>
      <c r="C67" s="10" t="s">
        <v>36</v>
      </c>
      <c r="D67" s="30" t="s">
        <v>96</v>
      </c>
      <c r="E67" s="9" t="s">
        <v>12</v>
      </c>
      <c r="F67" s="11">
        <v>288</v>
      </c>
      <c r="G67" s="35">
        <v>30.71</v>
      </c>
      <c r="H67" s="55">
        <f>G67*F67</f>
        <v>8844.48</v>
      </c>
    </row>
    <row r="68" spans="1:8" ht="60" x14ac:dyDescent="0.25">
      <c r="A68" s="61" t="s">
        <v>11</v>
      </c>
      <c r="B68" s="31">
        <v>94221</v>
      </c>
      <c r="C68" s="10" t="s">
        <v>37</v>
      </c>
      <c r="D68" s="30" t="s">
        <v>97</v>
      </c>
      <c r="E68" s="9" t="s">
        <v>12</v>
      </c>
      <c r="F68" s="11">
        <v>26</v>
      </c>
      <c r="G68" s="35">
        <v>20.12</v>
      </c>
      <c r="H68" s="55">
        <f t="shared" ref="H68:H69" si="7">G68*F68</f>
        <v>523.12</v>
      </c>
    </row>
    <row r="69" spans="1:8" ht="45" x14ac:dyDescent="0.25">
      <c r="A69" s="61" t="s">
        <v>11</v>
      </c>
      <c r="B69" s="31">
        <v>92539</v>
      </c>
      <c r="C69" s="10" t="s">
        <v>104</v>
      </c>
      <c r="D69" s="30" t="s">
        <v>98</v>
      </c>
      <c r="E69" s="9" t="s">
        <v>12</v>
      </c>
      <c r="F69" s="11">
        <v>288</v>
      </c>
      <c r="G69" s="35">
        <v>42.39</v>
      </c>
      <c r="H69" s="55">
        <f t="shared" si="7"/>
        <v>12208.32</v>
      </c>
    </row>
    <row r="70" spans="1:8" x14ac:dyDescent="0.25">
      <c r="A70" s="61"/>
      <c r="B70" s="31"/>
      <c r="C70" s="10"/>
      <c r="D70" s="30"/>
      <c r="E70" s="9"/>
      <c r="F70" s="11"/>
      <c r="G70" s="36" t="s">
        <v>13</v>
      </c>
      <c r="H70" s="62">
        <f>SUM(H67:H69)</f>
        <v>21575.919999999998</v>
      </c>
    </row>
    <row r="71" spans="1:8" x14ac:dyDescent="0.25">
      <c r="A71" s="49"/>
      <c r="B71" s="15"/>
      <c r="C71" s="14">
        <v>10</v>
      </c>
      <c r="D71" s="19" t="s">
        <v>20</v>
      </c>
      <c r="E71" s="15"/>
      <c r="F71" s="17"/>
      <c r="G71" s="18"/>
      <c r="H71" s="50"/>
    </row>
    <row r="72" spans="1:8" x14ac:dyDescent="0.25">
      <c r="A72" s="51" t="s">
        <v>11</v>
      </c>
      <c r="B72" s="3">
        <v>72897</v>
      </c>
      <c r="C72" s="1" t="s">
        <v>134</v>
      </c>
      <c r="D72" s="2" t="s">
        <v>21</v>
      </c>
      <c r="E72" s="3" t="s">
        <v>17</v>
      </c>
      <c r="F72" s="6">
        <v>3.35</v>
      </c>
      <c r="G72" s="5">
        <v>22.06</v>
      </c>
      <c r="H72" s="52">
        <f>G72*F72</f>
        <v>73.900999999999996</v>
      </c>
    </row>
    <row r="73" spans="1:8" x14ac:dyDescent="0.25">
      <c r="A73" s="51" t="s">
        <v>11</v>
      </c>
      <c r="B73" s="3">
        <v>9537</v>
      </c>
      <c r="C73" s="1" t="s">
        <v>135</v>
      </c>
      <c r="D73" s="2" t="s">
        <v>22</v>
      </c>
      <c r="E73" s="3" t="s">
        <v>12</v>
      </c>
      <c r="F73" s="6">
        <v>10.75</v>
      </c>
      <c r="G73" s="5">
        <v>2.61</v>
      </c>
      <c r="H73" s="52">
        <f>G73*F73</f>
        <v>28.057499999999997</v>
      </c>
    </row>
    <row r="74" spans="1:8" x14ac:dyDescent="0.25">
      <c r="A74" s="51"/>
      <c r="B74" s="3"/>
      <c r="C74" s="8"/>
      <c r="D74" s="2"/>
      <c r="E74" s="3"/>
      <c r="F74" s="6"/>
      <c r="G74" s="27" t="s">
        <v>13</v>
      </c>
      <c r="H74" s="56">
        <f>SUM(H72:H73)</f>
        <v>101.95849999999999</v>
      </c>
    </row>
    <row r="75" spans="1:8" x14ac:dyDescent="0.25">
      <c r="A75" s="51"/>
      <c r="B75" s="3"/>
      <c r="C75" s="8"/>
      <c r="D75" s="2"/>
      <c r="E75" s="3"/>
      <c r="F75" s="6"/>
      <c r="G75" s="28" t="s">
        <v>46</v>
      </c>
      <c r="H75" s="56">
        <f>SUM(H8:H74)/2</f>
        <v>27183.94528</v>
      </c>
    </row>
    <row r="76" spans="1:8" x14ac:dyDescent="0.25">
      <c r="A76" s="66"/>
      <c r="B76" s="37"/>
      <c r="C76" s="38"/>
      <c r="D76" s="39"/>
      <c r="E76" s="37"/>
      <c r="F76" s="40"/>
      <c r="G76" s="41" t="s">
        <v>108</v>
      </c>
      <c r="H76" s="67">
        <f>H75*0.2735</f>
        <v>7434.8090340800009</v>
      </c>
    </row>
    <row r="77" spans="1:8" ht="15.75" thickBot="1" x14ac:dyDescent="0.3">
      <c r="A77" s="63"/>
      <c r="B77" s="65"/>
      <c r="C77" s="64"/>
      <c r="D77" s="65"/>
      <c r="E77" s="75" t="s">
        <v>121</v>
      </c>
      <c r="F77" s="75"/>
      <c r="G77" s="75"/>
      <c r="H77" s="68">
        <f>H76+H75</f>
        <v>34618.754314079997</v>
      </c>
    </row>
    <row r="78" spans="1:8" x14ac:dyDescent="0.25">
      <c r="A78" s="69" t="s">
        <v>138</v>
      </c>
      <c r="B78" s="43"/>
      <c r="C78" s="44"/>
      <c r="D78" s="43"/>
      <c r="E78" s="42"/>
      <c r="F78" s="45"/>
      <c r="G78" s="46"/>
      <c r="H78" s="46"/>
    </row>
    <row r="79" spans="1:8" x14ac:dyDescent="0.25">
      <c r="A79" t="s">
        <v>139</v>
      </c>
    </row>
    <row r="81" spans="2:7" x14ac:dyDescent="0.25">
      <c r="D81" s="70" t="s">
        <v>136</v>
      </c>
    </row>
    <row r="85" spans="2:7" x14ac:dyDescent="0.25">
      <c r="B85" s="33" t="s">
        <v>131</v>
      </c>
      <c r="C85" s="33"/>
      <c r="D85" s="33"/>
      <c r="E85" s="33"/>
      <c r="F85" s="33"/>
      <c r="G85" s="71" t="s">
        <v>129</v>
      </c>
    </row>
    <row r="86" spans="2:7" x14ac:dyDescent="0.25">
      <c r="B86" s="33" t="s">
        <v>132</v>
      </c>
      <c r="C86" s="33"/>
      <c r="D86" s="33"/>
      <c r="E86" s="33"/>
      <c r="F86" s="33"/>
      <c r="G86" s="71" t="s">
        <v>128</v>
      </c>
    </row>
    <row r="87" spans="2:7" x14ac:dyDescent="0.25">
      <c r="B87" s="33" t="s">
        <v>133</v>
      </c>
      <c r="C87" s="33"/>
      <c r="D87" s="33"/>
      <c r="E87" s="33"/>
      <c r="F87" s="33"/>
      <c r="G87" s="71" t="s">
        <v>130</v>
      </c>
    </row>
    <row r="88" spans="2:7" x14ac:dyDescent="0.25">
      <c r="B88" s="33"/>
      <c r="C88" s="33"/>
      <c r="D88" s="33"/>
      <c r="E88" s="33"/>
      <c r="F88" s="33"/>
      <c r="G88" s="33"/>
    </row>
    <row r="89" spans="2:7" x14ac:dyDescent="0.25">
      <c r="B89" s="33"/>
      <c r="C89" s="33"/>
      <c r="D89" s="70" t="s">
        <v>127</v>
      </c>
      <c r="E89" s="33"/>
      <c r="F89" s="33"/>
      <c r="G89" s="33"/>
    </row>
    <row r="90" spans="2:7" x14ac:dyDescent="0.25">
      <c r="B90" s="33"/>
      <c r="C90" s="33"/>
      <c r="D90" s="70" t="s">
        <v>125</v>
      </c>
      <c r="E90" s="33"/>
      <c r="F90" s="33"/>
      <c r="G90" s="33"/>
    </row>
    <row r="91" spans="2:7" x14ac:dyDescent="0.25">
      <c r="D91" s="70" t="s">
        <v>126</v>
      </c>
    </row>
  </sheetData>
  <mergeCells count="2">
    <mergeCell ref="A5:H5"/>
    <mergeCell ref="E77:G77"/>
  </mergeCells>
  <printOptions horizontalCentered="1"/>
  <pageMargins left="0.70866141732283472" right="0.70866141732283472" top="1.5354330708661419" bottom="0.74803149606299213" header="0.31496062992125984" footer="0.31496062992125984"/>
  <pageSetup paperSize="9" scale="75" orientation="portrait" horizontalDpi="300" verticalDpi="0" r:id="rId1"/>
  <headerFooter>
    <oddHeader>&amp;C&amp;G</oddHeader>
  </headerFooter>
  <rowBreaks count="1" manualBreakCount="1">
    <brk id="48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2018-05-29T14:26:41Z</dcterms:modified>
</cp:coreProperties>
</file>