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B\Desktop\PREFEITURA 2023\11 - OBRAS CIVIS\01 - REFORMA QUADRA - CREVELARO\LICITAÇÃO\"/>
    </mc:Choice>
  </mc:AlternateContent>
  <xr:revisionPtr revIDLastSave="0" documentId="13_ncr:1_{5F3B0457-80B4-487E-B547-6FE79F9A7FE3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ORÇAMENTO" sheetId="7" r:id="rId1"/>
  </sheets>
  <externalReferences>
    <externalReference r:id="rId2"/>
  </externalReferences>
  <definedNames>
    <definedName name="_xlnm.Print_Area" localSheetId="0">ORÇAMENTO!$A$1:$J$72</definedName>
    <definedName name="Fonte">#REF!</definedName>
    <definedName name="ORÇAMENTO.BancoRef" localSheetId="0" hidden="1">ORÇAMENTO!$F$8</definedName>
    <definedName name="ORÇAMENTO.BancoRef" hidden="1">#REF!</definedName>
    <definedName name="REFERENCIA.Descricao" localSheetId="0" hidden="1">IF(ISNUMBER(ORÇAMENTO!$AF1),OFFSET(INDIRECT(ORÇAMENTO!ORÇAMENTO.BancoRef),ORÇAMENTO!$AF1-1,3,1),ORÇAMENTO!$AF1)</definedName>
    <definedName name="REFERENCIA.Descricao" hidden="1">IF(ISNUMBER(#REF!),OFFSET(INDIRECT(ORÇAMENTO.BancoRef),#REF!-1,3,1),#REF!)</definedName>
    <definedName name="REFERENCIA.Unidade" localSheetId="0" hidden="1">IF(ISNUMBER(ORÇAMENTO!$AF1),OFFSET(INDIRECT(ORÇAMENTO!ORÇAMENTO.BancoRef),ORÇAMENTO!$AF1-1,4,1),"-")</definedName>
    <definedName name="REFERENCIA.Unidade" hidden="1">IF(ISNUMBER(#REF!),OFFSET(INDIRECT(ORÇAMENTO.BancoRef),#REF!-1,4,1),"-")</definedName>
    <definedName name="TIPOORCAMENTO" hidden="1">IF(VALUE([1]MENU!$O$3)=2,"Licitado","Proposto")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6" i="7" l="1"/>
  <c r="J26" i="7" s="1"/>
  <c r="H25" i="7" l="1"/>
  <c r="J25" i="7" s="1"/>
  <c r="I59" i="7" l="1"/>
  <c r="H58" i="7"/>
  <c r="H57" i="7"/>
  <c r="H56" i="7"/>
  <c r="H55" i="7"/>
  <c r="H54" i="7"/>
  <c r="I51" i="7"/>
  <c r="H50" i="7"/>
  <c r="H49" i="7"/>
  <c r="H48" i="7"/>
  <c r="H47" i="7"/>
  <c r="H46" i="7"/>
  <c r="H45" i="7"/>
  <c r="I42" i="7"/>
  <c r="H41" i="7"/>
  <c r="J41" i="7" s="1"/>
  <c r="H40" i="7"/>
  <c r="J40" i="7" s="1"/>
  <c r="I37" i="7"/>
  <c r="H36" i="7"/>
  <c r="J36" i="7" s="1"/>
  <c r="H35" i="7"/>
  <c r="H31" i="7"/>
  <c r="J31" i="7" s="1"/>
  <c r="I30" i="7"/>
  <c r="I32" i="7" s="1"/>
  <c r="H30" i="7"/>
  <c r="J30" i="7" s="1"/>
  <c r="H21" i="7"/>
  <c r="H20" i="7"/>
  <c r="J20" i="7" s="1"/>
  <c r="H19" i="7"/>
  <c r="J19" i="7" s="1"/>
  <c r="H18" i="7"/>
  <c r="J18" i="7" s="1"/>
  <c r="H17" i="7"/>
  <c r="I17" i="7"/>
  <c r="I22" i="7" s="1"/>
  <c r="J35" i="7" l="1"/>
  <c r="J32" i="7"/>
  <c r="J49" i="7"/>
  <c r="J57" i="7"/>
  <c r="J45" i="7"/>
  <c r="J54" i="7"/>
  <c r="J48" i="7"/>
  <c r="J46" i="7"/>
  <c r="J50" i="7"/>
  <c r="J56" i="7"/>
  <c r="J58" i="7"/>
  <c r="J17" i="7"/>
  <c r="J21" i="7"/>
  <c r="J47" i="7"/>
  <c r="J42" i="7"/>
  <c r="J37" i="7" l="1"/>
  <c r="J55" i="7"/>
  <c r="J51" i="7"/>
  <c r="J22" i="7"/>
  <c r="I27" i="7"/>
  <c r="J27" i="7"/>
  <c r="J59" i="7" l="1"/>
  <c r="J62" i="7" s="1"/>
</calcChain>
</file>

<file path=xl/sharedStrings.xml><?xml version="1.0" encoding="utf-8"?>
<sst xmlns="http://schemas.openxmlformats.org/spreadsheetml/2006/main" count="162" uniqueCount="105">
  <si>
    <t>Secretaria de Obras Rua Guanabara, 256 – Vila Guanabara – cep 16203-030 – tel. 18 3643 6170 – sosp@birigui.sp.gov.br</t>
  </si>
  <si>
    <t>REF.</t>
  </si>
  <si>
    <t>ITEM</t>
  </si>
  <si>
    <t>CÓDIGO</t>
  </si>
  <si>
    <t>DESCRIÇÃO</t>
  </si>
  <si>
    <t>QUANT.</t>
  </si>
  <si>
    <t>UNID.</t>
  </si>
  <si>
    <t>1.0</t>
  </si>
  <si>
    <t>SINAPI</t>
  </si>
  <si>
    <t>1.1</t>
  </si>
  <si>
    <t>m²</t>
  </si>
  <si>
    <t xml:space="preserve">SUBTOTAL: </t>
  </si>
  <si>
    <t>2.0</t>
  </si>
  <si>
    <t>m³</t>
  </si>
  <si>
    <t>SUBTOTAL:</t>
  </si>
  <si>
    <t>BDI =</t>
  </si>
  <si>
    <t xml:space="preserve">Fonte de Pesquisa Utilizada: </t>
  </si>
  <si>
    <t>VALOR UNIT. C/ BDI</t>
  </si>
  <si>
    <t>VALOR UNIT. S/ BDI</t>
  </si>
  <si>
    <t>TOTAL C/ BDI</t>
  </si>
  <si>
    <t>TOTAL S/ BDI</t>
  </si>
  <si>
    <t>CDHU</t>
  </si>
  <si>
    <t>2.1</t>
  </si>
  <si>
    <t>2.2</t>
  </si>
  <si>
    <t>SERVIÇOS PRELIMINARES</t>
  </si>
  <si>
    <t>Placa de identificação para obra</t>
  </si>
  <si>
    <t>02.08.020</t>
  </si>
  <si>
    <t xml:space="preserve">PREFEITURA DO MUNICIPIO DE BIRIGUI - PLANILHA ORÇAMENTÁRIA </t>
  </si>
  <si>
    <t>OBJETO : REFORMA DE QUADRA POLIESPORTIVA</t>
  </si>
  <si>
    <t>LOCAL : ENTRE AS RUAS MARIA GONZALES ESTRADA E OSWALDO SPINELLI - CONJUNTO HABITACIONAL JOÃO CREVELARO</t>
  </si>
  <si>
    <t>REFORMA DE QUADRA POLIESPORTIVA</t>
  </si>
  <si>
    <t>04.09.140</t>
  </si>
  <si>
    <t>1.2</t>
  </si>
  <si>
    <t>Retirada de poste ou sistema de sustentação para alambrado ou fechamento</t>
  </si>
  <si>
    <t>un</t>
  </si>
  <si>
    <t>04.09.160</t>
  </si>
  <si>
    <t>1.3</t>
  </si>
  <si>
    <t>Retirada de entelamento metálico em geral</t>
  </si>
  <si>
    <t>03.02.020</t>
  </si>
  <si>
    <t>1.4</t>
  </si>
  <si>
    <t>Demolição manual de alvenaria de fundação/embasamento</t>
  </si>
  <si>
    <t>05.07.050</t>
  </si>
  <si>
    <t>1.5</t>
  </si>
  <si>
    <t>Remoção de entulho de obra com caçamba metálica ‐ material volumoso e misturado por alvenaria, terra, madeira, papel, plástico e metal</t>
  </si>
  <si>
    <t>ALVENARIA</t>
  </si>
  <si>
    <t>3.0</t>
  </si>
  <si>
    <t>FECHAMENTO</t>
  </si>
  <si>
    <t>3.1</t>
  </si>
  <si>
    <t>Alambrado para quadra poliesportiva, estruturado por tubos de aco galvanizado, (montantes com diametro 2", travessas e escoras com diâmetro 1¼), com tela de arame galvanizado, fio 10 bwg e malha quadrada 5x5cm (exceto mureta) AF_03/2021</t>
  </si>
  <si>
    <t>4.0</t>
  </si>
  <si>
    <t>PINTURA</t>
  </si>
  <si>
    <t>34.05.350</t>
  </si>
  <si>
    <t>3.2</t>
  </si>
  <si>
    <t>Portão de abrir em gradil eletrofundido, malha 5 x 15 cm</t>
  </si>
  <si>
    <t>4.2</t>
  </si>
  <si>
    <t>FDE</t>
  </si>
  <si>
    <t>15.04.080</t>
  </si>
  <si>
    <t>4.1</t>
  </si>
  <si>
    <t>Pintura de quadras esp-linhas demarcatórias (600m²)</t>
  </si>
  <si>
    <t>33.06.020</t>
  </si>
  <si>
    <t>Acrílico para quadras e pisos cimentados</t>
  </si>
  <si>
    <t>5.0</t>
  </si>
  <si>
    <t>EQUIPAMENTOS</t>
  </si>
  <si>
    <t>35.01.150</t>
  </si>
  <si>
    <t>5.1</t>
  </si>
  <si>
    <t>Trave oficial completa com rede para futebol de salão</t>
  </si>
  <si>
    <t>cj</t>
  </si>
  <si>
    <t>06.03.115</t>
  </si>
  <si>
    <t>5.2</t>
  </si>
  <si>
    <t>Qe-38 tabela de basquete inclusive galvanização a fogo e pintura esmalte fundacao broca ø 25cm</t>
  </si>
  <si>
    <t>5.3</t>
  </si>
  <si>
    <t>5.4</t>
  </si>
  <si>
    <t>5.5</t>
  </si>
  <si>
    <t>5.6</t>
  </si>
  <si>
    <t>6.0</t>
  </si>
  <si>
    <t>ACESSIBILIDADE</t>
  </si>
  <si>
    <t>93358</t>
  </si>
  <si>
    <t>100982</t>
  </si>
  <si>
    <t>95875</t>
  </si>
  <si>
    <t>101624</t>
  </si>
  <si>
    <t>94991</t>
  </si>
  <si>
    <t>Escavação manual de vala com profundidade menor ou igual a 1,30 m. Af_02/2021</t>
  </si>
  <si>
    <t>Carga, manobra e descarga de entulho em caminhão basculante 10 m³ - carga com escavadeira hidráulica (caçamba de 0,80 m³ / 111 hp) e descarga livre (unidade: m3). AF_07/2020</t>
  </si>
  <si>
    <t>Transporte com caminhão basculante de 10 m³, em via urbana pavimentada, dmt até 30 km (unidade: m3xkm). Af_07/2020</t>
  </si>
  <si>
    <t>m³km</t>
  </si>
  <si>
    <t>Preparo de fundo de vala com largura maior ou igual a 1,5 m e menor que 2,5 m, com camada de brita, lançamento mecanizado. Af_08/2020</t>
  </si>
  <si>
    <t>Execução de passeio (calçada) ou piso de concreto com concreto moldado in loco, usinado, acabamento convencional, não armado. Af_07/2016</t>
  </si>
  <si>
    <t>13.02.017</t>
  </si>
  <si>
    <t>Ladrilhos hidráulicos de 20x20 cm lisos em uma cor</t>
  </si>
  <si>
    <t>6.1</t>
  </si>
  <si>
    <t>6.2</t>
  </si>
  <si>
    <t>6.3</t>
  </si>
  <si>
    <t>6.4</t>
  </si>
  <si>
    <t>6.5</t>
  </si>
  <si>
    <t>CALÇADA</t>
  </si>
  <si>
    <t>Carga, manobra e descarga de entulho em caminhão basculante 10 m³ - carga com escavadeira hidráulica  (caçamba de 0,80 m³ / 111 hp) e descarga livre (unidade: m3). Af_07/2020</t>
  </si>
  <si>
    <t>93205</t>
  </si>
  <si>
    <t>m</t>
  </si>
  <si>
    <t>Cinta de amarração de alvenaria moldada in loco com utilização de blocos canaleta. AF_03/2016</t>
  </si>
  <si>
    <t>17.02.220</t>
  </si>
  <si>
    <t>Reboco</t>
  </si>
  <si>
    <t>CDHU - 190 - DESONERADO</t>
  </si>
  <si>
    <t>SINAPI - 06/2.023 - DESONERADO</t>
  </si>
  <si>
    <t>FDE -04/2023</t>
  </si>
  <si>
    <t>Birigui, XX de XXXXXX de 2.023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</si>
</sst>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 &quot;#,##0.00"/>
  </numFmts>
  <fonts count="19">
    <font>
      <sz val="11"/>
      <color rgb="FF000000"/>
      <name val="Calibri"/>
      <family val="2"/>
      <charset val="1"/>
    </font>
    <font>
      <b/>
      <i/>
      <sz val="10"/>
      <color rgb="FF000000"/>
      <name val="Bookman Old Style"/>
      <family val="1"/>
      <charset val="1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2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匠牥晩††††††††††"/>
      <charset val="1"/>
    </font>
    <font>
      <b/>
      <i/>
      <u/>
      <sz val="11"/>
      <name val="Arial"/>
      <family val="2"/>
      <charset val="1"/>
    </font>
    <font>
      <sz val="11"/>
      <color rgb="FF000000"/>
      <name val="Arial"/>
      <family val="2"/>
      <charset val="1"/>
    </font>
    <font>
      <b/>
      <i/>
      <u/>
      <sz val="12"/>
      <color rgb="FF000000"/>
      <name val="Arial"/>
      <family val="2"/>
      <charset val="1"/>
    </font>
    <font>
      <b/>
      <i/>
      <u/>
      <sz val="10"/>
      <color rgb="FF000000"/>
      <name val="Arial"/>
      <family val="2"/>
      <charset val="1"/>
    </font>
    <font>
      <i/>
      <u/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sz val="11"/>
      <color rgb="FF000000"/>
      <name val="Arial Narrow"/>
      <family val="2"/>
    </font>
    <font>
      <b/>
      <i/>
      <u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8497B0"/>
        <bgColor rgb="FF808080"/>
      </patternFill>
    </fill>
    <fill>
      <patternFill patternType="solid">
        <fgColor rgb="FF9DC3E6"/>
        <bgColor rgb="FFADB9CA"/>
      </patternFill>
    </fill>
    <fill>
      <patternFill patternType="solid">
        <fgColor rgb="FFADB9CA"/>
        <bgColor rgb="FFBFBFBF"/>
      </patternFill>
    </fill>
    <fill>
      <patternFill patternType="solid">
        <fgColor rgb="FFD6DCE5"/>
        <bgColor rgb="FFD9D9D9"/>
      </patternFill>
    </fill>
    <fill>
      <patternFill patternType="solid">
        <fgColor rgb="FFE2F0D9"/>
        <bgColor rgb="FFD6DCE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9" fontId="15" fillId="0" borderId="0" applyBorder="0" applyProtection="0"/>
    <xf numFmtId="0" fontId="8" fillId="0" borderId="0"/>
  </cellStyleXfs>
  <cellXfs count="84">
    <xf numFmtId="0" fontId="0" fillId="0" borderId="0" xfId="0"/>
    <xf numFmtId="0" fontId="0" fillId="0" borderId="0" xfId="0" applyAlignment="1">
      <alignment horizontal="center" vertical="top"/>
    </xf>
    <xf numFmtId="0" fontId="0" fillId="2" borderId="0" xfId="0" applyFill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4" borderId="0" xfId="0" applyFill="1" applyAlignment="1">
      <alignment vertical="center"/>
    </xf>
    <xf numFmtId="49" fontId="6" fillId="6" borderId="3" xfId="0" applyNumberFormat="1" applyFont="1" applyFill="1" applyBorder="1" applyAlignment="1">
      <alignment vertical="center" wrapText="1"/>
    </xf>
    <xf numFmtId="49" fontId="6" fillId="6" borderId="4" xfId="0" applyNumberFormat="1" applyFont="1" applyFill="1" applyBorder="1" applyAlignment="1">
      <alignment vertical="center" wrapText="1"/>
    </xf>
    <xf numFmtId="0" fontId="0" fillId="7" borderId="0" xfId="0" applyFill="1"/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horizontal="right" vertical="center"/>
    </xf>
    <xf numFmtId="164" fontId="5" fillId="6" borderId="1" xfId="0" applyNumberFormat="1" applyFont="1" applyFill="1" applyBorder="1"/>
    <xf numFmtId="0" fontId="6" fillId="2" borderId="3" xfId="0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vertical="center" wrapText="1"/>
    </xf>
    <xf numFmtId="164" fontId="0" fillId="2" borderId="0" xfId="0" applyNumberFormat="1" applyFill="1"/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0" fillId="0" borderId="0" xfId="0" applyFo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 vertical="top"/>
    </xf>
    <xf numFmtId="0" fontId="14" fillId="2" borderId="0" xfId="0" applyFont="1" applyFill="1"/>
    <xf numFmtId="0" fontId="14" fillId="0" borderId="0" xfId="0" applyFont="1"/>
    <xf numFmtId="49" fontId="7" fillId="2" borderId="1" xfId="2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2" fontId="0" fillId="2" borderId="0" xfId="0" applyNumberFormat="1" applyFill="1"/>
    <xf numFmtId="0" fontId="17" fillId="0" borderId="0" xfId="0" applyFont="1"/>
    <xf numFmtId="0" fontId="6" fillId="0" borderId="2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vertical="center"/>
    </xf>
    <xf numFmtId="0" fontId="6" fillId="6" borderId="6" xfId="0" applyFont="1" applyFill="1" applyBorder="1" applyAlignment="1">
      <alignment horizontal="right" vertical="center"/>
    </xf>
    <xf numFmtId="164" fontId="6" fillId="6" borderId="5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4" fontId="7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2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vertical="center"/>
    </xf>
    <xf numFmtId="49" fontId="7" fillId="0" borderId="2" xfId="2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right" vertical="center"/>
    </xf>
    <xf numFmtId="10" fontId="6" fillId="2" borderId="1" xfId="1" applyNumberFormat="1" applyFont="1" applyFill="1" applyBorder="1" applyAlignment="1" applyProtection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49" fontId="5" fillId="6" borderId="1" xfId="0" applyNumberFormat="1" applyFont="1" applyFill="1" applyBorder="1" applyAlignment="1">
      <alignment horizontal="center" vertical="center"/>
    </xf>
    <xf numFmtId="49" fontId="6" fillId="6" borderId="2" xfId="0" applyNumberFormat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5" fillId="5" borderId="1" xfId="0" applyNumberFormat="1" applyFont="1" applyFill="1" applyBorder="1" applyAlignment="1">
      <alignment horizontal="center" vertical="center"/>
    </xf>
    <xf numFmtId="49" fontId="6" fillId="6" borderId="3" xfId="0" applyNumberFormat="1" applyFont="1" applyFill="1" applyBorder="1" applyAlignment="1">
      <alignment horizontal="left" vertical="center" wrapText="1"/>
    </xf>
    <xf numFmtId="49" fontId="6" fillId="6" borderId="4" xfId="0" applyNumberFormat="1" applyFont="1" applyFill="1" applyBorder="1" applyAlignment="1">
      <alignment horizontal="left" vertical="center" wrapText="1"/>
    </xf>
  </cellXfs>
  <cellStyles count="3">
    <cellStyle name="Excel Built-in Explanatory Text" xfId="2" xr:uid="{00000000-0005-0000-0000-000000000000}"/>
    <cellStyle name="Normal" xfId="0" builtinId="0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ADB9CA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DC3E6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299520</xdr:colOff>
      <xdr:row>0</xdr:row>
      <xdr:rowOff>88735</xdr:rowOff>
    </xdr:from>
    <xdr:to>
      <xdr:col>7</xdr:col>
      <xdr:colOff>89321</xdr:colOff>
      <xdr:row>5</xdr:row>
      <xdr:rowOff>396875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7E90636-931E-4AC1-A918-5B0284D546C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90120" y="88735"/>
          <a:ext cx="5781026" cy="12606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MB/Downloads/PLANILHA%20M&#218;LTIPLA%20V3.0.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CEA6D-4E6A-4FD3-ABF6-AF1B10F84FCF}">
  <sheetPr>
    <pageSetUpPr fitToPage="1"/>
  </sheetPr>
  <dimension ref="A1:AH70"/>
  <sheetViews>
    <sheetView tabSelected="1" view="pageBreakPreview" topLeftCell="A7" zoomScaleNormal="100" zoomScaleSheetLayoutView="100" workbookViewId="0">
      <pane ySplit="8" topLeftCell="A15" activePane="bottomLeft" state="frozen"/>
      <selection activeCell="A7" sqref="A7"/>
      <selection pane="bottomLeft" activeCell="A11" sqref="A11:J11"/>
    </sheetView>
  </sheetViews>
  <sheetFormatPr defaultRowHeight="15"/>
  <cols>
    <col min="1" max="1" width="8.42578125" customWidth="1"/>
    <col min="2" max="2" width="6.42578125" customWidth="1"/>
    <col min="3" max="3" width="16" bestFit="1" customWidth="1"/>
    <col min="4" max="4" width="41.85546875" customWidth="1"/>
    <col min="5" max="5" width="12.42578125" style="1" customWidth="1"/>
    <col min="6" max="6" width="6.7109375" bestFit="1" customWidth="1"/>
    <col min="7" max="7" width="12.85546875" customWidth="1"/>
    <col min="8" max="8" width="14.7109375" customWidth="1"/>
    <col min="9" max="9" width="14.85546875" hidden="1" customWidth="1"/>
    <col min="10" max="10" width="15.85546875" customWidth="1"/>
    <col min="11" max="11" width="10.5703125" style="2" bestFit="1" customWidth="1"/>
    <col min="12" max="12" width="8.7109375" style="2" customWidth="1"/>
    <col min="13" max="13" width="11" style="2" bestFit="1" customWidth="1"/>
    <col min="14" max="14" width="7.42578125" style="2" customWidth="1"/>
    <col min="15" max="15" width="4.5703125" style="2" bestFit="1" customWidth="1"/>
    <col min="16" max="34" width="8.7109375" style="2" customWidth="1"/>
    <col min="35" max="1027" width="8.7109375" customWidth="1"/>
  </cols>
  <sheetData>
    <row r="1" spans="1:34">
      <c r="C1" s="74"/>
      <c r="D1" s="74"/>
      <c r="E1" s="74"/>
      <c r="F1" s="74"/>
      <c r="G1" s="74"/>
      <c r="H1" s="74"/>
      <c r="I1" s="74"/>
      <c r="J1" s="74"/>
    </row>
    <row r="2" spans="1:34">
      <c r="C2" s="75"/>
      <c r="D2" s="75"/>
      <c r="E2" s="75"/>
      <c r="F2" s="75"/>
      <c r="G2" s="75"/>
      <c r="H2" s="75"/>
      <c r="I2" s="75"/>
      <c r="J2" s="75"/>
    </row>
    <row r="3" spans="1:34">
      <c r="C3" s="75"/>
      <c r="D3" s="75"/>
      <c r="E3" s="75"/>
      <c r="F3" s="75"/>
      <c r="G3" s="75"/>
      <c r="H3" s="75"/>
      <c r="I3" s="75"/>
      <c r="J3" s="75"/>
    </row>
    <row r="4" spans="1:34">
      <c r="C4" s="76"/>
      <c r="D4" s="76"/>
      <c r="E4" s="76"/>
      <c r="F4" s="76"/>
      <c r="G4" s="76"/>
      <c r="H4" s="76"/>
      <c r="I4" s="76"/>
      <c r="J4" s="76"/>
    </row>
    <row r="6" spans="1:34" ht="35.25" customHeight="1"/>
    <row r="7" spans="1:34">
      <c r="A7" s="77" t="s">
        <v>0</v>
      </c>
      <c r="B7" s="77"/>
      <c r="C7" s="77"/>
      <c r="D7" s="77"/>
      <c r="E7" s="77"/>
      <c r="F7" s="77"/>
      <c r="G7" s="77"/>
      <c r="H7" s="77"/>
      <c r="I7" s="77"/>
      <c r="J7" s="77"/>
    </row>
    <row r="8" spans="1:34" ht="18" customHeight="1"/>
    <row r="9" spans="1:34" ht="15.75" customHeight="1">
      <c r="A9" s="78" t="s">
        <v>27</v>
      </c>
      <c r="B9" s="78"/>
      <c r="C9" s="78"/>
      <c r="D9" s="78"/>
      <c r="E9" s="78"/>
      <c r="F9" s="78"/>
      <c r="G9" s="78"/>
      <c r="H9" s="78"/>
      <c r="I9" s="78"/>
      <c r="J9" s="78"/>
    </row>
    <row r="10" spans="1:34" ht="15.75">
      <c r="A10" s="3"/>
      <c r="B10" s="3"/>
      <c r="C10" s="3"/>
      <c r="D10" s="3"/>
      <c r="E10" s="4"/>
      <c r="F10" s="3"/>
      <c r="G10" s="3"/>
      <c r="H10" s="3"/>
      <c r="I10" s="3"/>
      <c r="J10" s="3"/>
    </row>
    <row r="11" spans="1:34" ht="15.75">
      <c r="A11" s="79" t="s">
        <v>28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34" ht="33.75" customHeight="1">
      <c r="A12" s="80" t="s">
        <v>29</v>
      </c>
      <c r="B12" s="80"/>
      <c r="C12" s="80"/>
      <c r="D12" s="80"/>
      <c r="E12" s="80"/>
      <c r="F12" s="80"/>
      <c r="G12" s="80"/>
      <c r="H12" s="80"/>
      <c r="I12" s="80"/>
      <c r="J12" s="80"/>
    </row>
    <row r="13" spans="1:34" ht="15.75">
      <c r="A13" s="5"/>
      <c r="B13" s="5"/>
      <c r="C13" s="5"/>
      <c r="D13" s="5"/>
      <c r="E13" s="6"/>
      <c r="F13" s="5"/>
      <c r="G13" s="5"/>
      <c r="H13" s="5"/>
      <c r="I13" s="5"/>
      <c r="J13" s="5"/>
    </row>
    <row r="14" spans="1:34" s="11" customFormat="1" ht="27" customHeight="1">
      <c r="A14" s="7" t="s">
        <v>1</v>
      </c>
      <c r="B14" s="8" t="s">
        <v>2</v>
      </c>
      <c r="C14" s="8" t="s">
        <v>3</v>
      </c>
      <c r="D14" s="9" t="s">
        <v>4</v>
      </c>
      <c r="E14" s="8" t="s">
        <v>5</v>
      </c>
      <c r="F14" s="8" t="s">
        <v>6</v>
      </c>
      <c r="G14" s="9" t="s">
        <v>18</v>
      </c>
      <c r="H14" s="9" t="s">
        <v>17</v>
      </c>
      <c r="I14" s="9" t="s">
        <v>20</v>
      </c>
      <c r="J14" s="8" t="s">
        <v>19</v>
      </c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ht="23.25" customHeight="1">
      <c r="A15" s="81" t="s">
        <v>30</v>
      </c>
      <c r="B15" s="81"/>
      <c r="C15" s="81"/>
      <c r="D15" s="81"/>
      <c r="E15" s="81"/>
      <c r="F15" s="81"/>
      <c r="G15" s="81"/>
      <c r="H15" s="81"/>
      <c r="I15" s="81"/>
      <c r="J15" s="81"/>
    </row>
    <row r="16" spans="1:34" s="14" customFormat="1">
      <c r="A16" s="68" t="s">
        <v>7</v>
      </c>
      <c r="B16" s="68"/>
      <c r="C16" s="69" t="s">
        <v>24</v>
      </c>
      <c r="D16" s="82"/>
      <c r="E16" s="82"/>
      <c r="F16" s="82"/>
      <c r="G16" s="82"/>
      <c r="H16" s="82"/>
      <c r="I16" s="82"/>
      <c r="J16" s="83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 s="34" customFormat="1">
      <c r="A17" s="48" t="s">
        <v>21</v>
      </c>
      <c r="B17" s="49" t="s">
        <v>9</v>
      </c>
      <c r="C17" s="58" t="s">
        <v>26</v>
      </c>
      <c r="D17" s="51" t="s">
        <v>25</v>
      </c>
      <c r="E17" s="59">
        <v>2.5</v>
      </c>
      <c r="F17" s="57" t="s">
        <v>10</v>
      </c>
      <c r="G17" s="53">
        <v>0</v>
      </c>
      <c r="H17" s="53">
        <f>G17*(1+$B$61)</f>
        <v>0</v>
      </c>
      <c r="I17" s="53">
        <f>G17*E17</f>
        <v>0</v>
      </c>
      <c r="J17" s="54">
        <f t="shared" ref="J17:J21" si="0">H17*E17</f>
        <v>0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</row>
    <row r="18" spans="1:34" s="34" customFormat="1" ht="25.5" customHeight="1">
      <c r="A18" s="60" t="s">
        <v>21</v>
      </c>
      <c r="B18" s="61" t="s">
        <v>32</v>
      </c>
      <c r="C18" s="62" t="s">
        <v>31</v>
      </c>
      <c r="D18" s="56" t="s">
        <v>33</v>
      </c>
      <c r="E18" s="63">
        <v>56</v>
      </c>
      <c r="F18" s="52" t="s">
        <v>34</v>
      </c>
      <c r="G18" s="64">
        <v>0</v>
      </c>
      <c r="H18" s="53">
        <f>G18*(1+$B$61)</f>
        <v>0</v>
      </c>
      <c r="I18" s="53"/>
      <c r="J18" s="54">
        <f t="shared" si="0"/>
        <v>0</v>
      </c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</row>
    <row r="19" spans="1:34" s="34" customFormat="1">
      <c r="A19" s="60" t="s">
        <v>21</v>
      </c>
      <c r="B19" s="61" t="s">
        <v>36</v>
      </c>
      <c r="C19" s="62" t="s">
        <v>35</v>
      </c>
      <c r="D19" s="56" t="s">
        <v>37</v>
      </c>
      <c r="E19" s="63">
        <v>352</v>
      </c>
      <c r="F19" s="57" t="s">
        <v>10</v>
      </c>
      <c r="G19" s="64">
        <v>0</v>
      </c>
      <c r="H19" s="53">
        <f>G19*(1+$B$61)</f>
        <v>0</v>
      </c>
      <c r="I19" s="53"/>
      <c r="J19" s="54">
        <f t="shared" si="0"/>
        <v>0</v>
      </c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</row>
    <row r="20" spans="1:34" s="34" customFormat="1" ht="27" customHeight="1">
      <c r="A20" s="60" t="s">
        <v>21</v>
      </c>
      <c r="B20" s="61" t="s">
        <v>39</v>
      </c>
      <c r="C20" s="62" t="s">
        <v>38</v>
      </c>
      <c r="D20" s="56" t="s">
        <v>40</v>
      </c>
      <c r="E20" s="63">
        <v>9.1620000000000008</v>
      </c>
      <c r="F20" s="52" t="s">
        <v>13</v>
      </c>
      <c r="G20" s="64">
        <v>0</v>
      </c>
      <c r="H20" s="53">
        <f>G20*(1+$B$61)</f>
        <v>0</v>
      </c>
      <c r="I20" s="53"/>
      <c r="J20" s="54">
        <f t="shared" si="0"/>
        <v>0</v>
      </c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</row>
    <row r="21" spans="1:34" s="34" customFormat="1" ht="40.5" customHeight="1">
      <c r="A21" s="60" t="s">
        <v>21</v>
      </c>
      <c r="B21" s="61" t="s">
        <v>42</v>
      </c>
      <c r="C21" s="62" t="s">
        <v>41</v>
      </c>
      <c r="D21" s="56" t="s">
        <v>43</v>
      </c>
      <c r="E21" s="63">
        <v>9.1620000000000008</v>
      </c>
      <c r="F21" s="52" t="s">
        <v>13</v>
      </c>
      <c r="G21" s="64">
        <v>0</v>
      </c>
      <c r="H21" s="53">
        <f>G21*(1+$B$61)</f>
        <v>0</v>
      </c>
      <c r="I21" s="53"/>
      <c r="J21" s="54">
        <f t="shared" si="0"/>
        <v>0</v>
      </c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</row>
    <row r="22" spans="1:34">
      <c r="A22" s="73" t="s">
        <v>11</v>
      </c>
      <c r="B22" s="73"/>
      <c r="C22" s="73"/>
      <c r="D22" s="73"/>
      <c r="E22" s="73"/>
      <c r="F22" s="73"/>
      <c r="G22" s="73"/>
      <c r="H22" s="20"/>
      <c r="I22" s="21">
        <f>ROUND(SUM(I17),2)</f>
        <v>0</v>
      </c>
      <c r="J22" s="21">
        <f>ROUND(SUM(J17:J21),2)</f>
        <v>0</v>
      </c>
    </row>
    <row r="23" spans="1:34" ht="11.25" customHeight="1">
      <c r="A23" s="20"/>
      <c r="B23" s="22"/>
      <c r="C23" s="22"/>
      <c r="D23" s="22"/>
      <c r="E23" s="22"/>
      <c r="F23" s="22"/>
      <c r="G23" s="22"/>
      <c r="H23" s="22"/>
      <c r="I23" s="22"/>
      <c r="J23" s="23"/>
    </row>
    <row r="24" spans="1:34" s="2" customFormat="1">
      <c r="A24" s="68" t="s">
        <v>12</v>
      </c>
      <c r="B24" s="68"/>
      <c r="C24" s="69" t="s">
        <v>44</v>
      </c>
      <c r="D24" s="69"/>
      <c r="E24" s="12"/>
      <c r="F24" s="12"/>
      <c r="G24" s="12"/>
      <c r="H24" s="12"/>
      <c r="I24" s="12"/>
      <c r="J24" s="13"/>
    </row>
    <row r="25" spans="1:34" s="34" customFormat="1" ht="31.5" customHeight="1">
      <c r="A25" s="48" t="s">
        <v>8</v>
      </c>
      <c r="B25" s="49" t="s">
        <v>22</v>
      </c>
      <c r="C25" s="50" t="s">
        <v>96</v>
      </c>
      <c r="D25" s="51" t="s">
        <v>98</v>
      </c>
      <c r="E25" s="46">
        <v>101.8</v>
      </c>
      <c r="F25" s="52" t="s">
        <v>97</v>
      </c>
      <c r="G25" s="53">
        <v>0</v>
      </c>
      <c r="H25" s="53">
        <f>G25*(1+$B$61)</f>
        <v>0</v>
      </c>
      <c r="I25" s="53"/>
      <c r="J25" s="54">
        <f t="shared" ref="J25:J26" si="1">H25*E25</f>
        <v>0</v>
      </c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</row>
    <row r="26" spans="1:34" s="34" customFormat="1" ht="26.25" customHeight="1">
      <c r="A26" s="48" t="s">
        <v>21</v>
      </c>
      <c r="B26" s="49" t="s">
        <v>23</v>
      </c>
      <c r="C26" s="50" t="s">
        <v>99</v>
      </c>
      <c r="D26" s="51" t="s">
        <v>100</v>
      </c>
      <c r="E26" s="46">
        <v>38.683999999999997</v>
      </c>
      <c r="F26" s="52" t="s">
        <v>10</v>
      </c>
      <c r="G26" s="53">
        <v>0</v>
      </c>
      <c r="H26" s="53">
        <f>G26*(1+$B$61)</f>
        <v>0</v>
      </c>
      <c r="I26" s="53"/>
      <c r="J26" s="54">
        <f t="shared" si="1"/>
        <v>0</v>
      </c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</row>
    <row r="27" spans="1:34">
      <c r="A27" s="70" t="s">
        <v>14</v>
      </c>
      <c r="B27" s="71"/>
      <c r="C27" s="71"/>
      <c r="D27" s="71"/>
      <c r="E27" s="71"/>
      <c r="F27" s="71"/>
      <c r="G27" s="72"/>
      <c r="H27" s="39"/>
      <c r="I27" s="21">
        <f>ROUND(SUM(I25:I26),2)</f>
        <v>0</v>
      </c>
      <c r="J27" s="21">
        <f>ROUND(SUM(J25:J26),2)</f>
        <v>0</v>
      </c>
      <c r="K27" s="24"/>
    </row>
    <row r="28" spans="1:34" ht="9.75" customHeight="1">
      <c r="A28" s="20"/>
      <c r="B28" s="22"/>
      <c r="C28" s="22"/>
      <c r="D28" s="22"/>
      <c r="E28" s="22"/>
      <c r="F28" s="22"/>
      <c r="G28" s="22"/>
      <c r="H28" s="22"/>
      <c r="I28" s="22"/>
      <c r="J28" s="23"/>
      <c r="K28" s="24"/>
    </row>
    <row r="29" spans="1:34" hidden="1">
      <c r="A29" s="68" t="s">
        <v>45</v>
      </c>
      <c r="B29" s="68"/>
      <c r="C29" s="69" t="s">
        <v>46</v>
      </c>
      <c r="D29" s="69"/>
      <c r="E29" s="12"/>
      <c r="F29" s="12"/>
      <c r="G29" s="12"/>
      <c r="H29" s="12"/>
      <c r="I29" s="12"/>
      <c r="J29" s="13"/>
      <c r="K29" s="24"/>
    </row>
    <row r="30" spans="1:34" ht="81.75" hidden="1" customHeight="1">
      <c r="A30" s="15" t="s">
        <v>8</v>
      </c>
      <c r="B30" s="16" t="s">
        <v>47</v>
      </c>
      <c r="C30" s="35">
        <v>102362</v>
      </c>
      <c r="D30" s="36" t="s">
        <v>48</v>
      </c>
      <c r="E30" s="46">
        <v>0</v>
      </c>
      <c r="F30" s="17" t="s">
        <v>10</v>
      </c>
      <c r="G30" s="18">
        <v>220.32</v>
      </c>
      <c r="H30" s="18">
        <f>G30*(1+$B$61)</f>
        <v>275.39999999999998</v>
      </c>
      <c r="I30" s="18">
        <f>G30*E30</f>
        <v>0</v>
      </c>
      <c r="J30" s="19">
        <f t="shared" ref="J30:J31" si="2">H30*E30</f>
        <v>0</v>
      </c>
      <c r="K30" s="24"/>
    </row>
    <row r="31" spans="1:34" ht="25.5" hidden="1" customHeight="1">
      <c r="A31" s="15" t="s">
        <v>21</v>
      </c>
      <c r="B31" s="16" t="s">
        <v>52</v>
      </c>
      <c r="C31" s="35" t="s">
        <v>51</v>
      </c>
      <c r="D31" s="36" t="s">
        <v>53</v>
      </c>
      <c r="E31" s="46">
        <v>0</v>
      </c>
      <c r="F31" s="17" t="s">
        <v>10</v>
      </c>
      <c r="G31" s="18">
        <v>1448.12</v>
      </c>
      <c r="H31" s="18">
        <f>G31*(1+$B$61)</f>
        <v>1810.1499999999999</v>
      </c>
      <c r="I31" s="18"/>
      <c r="J31" s="19">
        <f t="shared" si="2"/>
        <v>0</v>
      </c>
      <c r="K31" s="24"/>
    </row>
    <row r="32" spans="1:34" hidden="1">
      <c r="A32" s="70" t="s">
        <v>14</v>
      </c>
      <c r="B32" s="71"/>
      <c r="C32" s="71"/>
      <c r="D32" s="71"/>
      <c r="E32" s="71"/>
      <c r="F32" s="71"/>
      <c r="G32" s="72"/>
      <c r="H32" s="39"/>
      <c r="I32" s="21">
        <f>ROUND(SUM(I29:I30),2)</f>
        <v>0</v>
      </c>
      <c r="J32" s="21">
        <f>ROUND(SUM(J30:J31),2)</f>
        <v>0</v>
      </c>
      <c r="K32" s="24"/>
    </row>
    <row r="33" spans="1:11" ht="7.5" hidden="1" customHeight="1">
      <c r="A33" s="20"/>
      <c r="B33" s="22"/>
      <c r="C33" s="22"/>
      <c r="D33" s="22"/>
      <c r="E33" s="22"/>
      <c r="F33" s="22"/>
      <c r="G33" s="22"/>
      <c r="H33" s="22"/>
      <c r="I33" s="22"/>
      <c r="J33" s="23"/>
      <c r="K33" s="24"/>
    </row>
    <row r="34" spans="1:11">
      <c r="A34" s="68" t="s">
        <v>45</v>
      </c>
      <c r="B34" s="68"/>
      <c r="C34" s="69" t="s">
        <v>50</v>
      </c>
      <c r="D34" s="69"/>
      <c r="E34" s="12"/>
      <c r="F34" s="12"/>
      <c r="G34" s="12"/>
      <c r="H34" s="12"/>
      <c r="I34" s="12"/>
      <c r="J34" s="13"/>
      <c r="K34" s="24"/>
    </row>
    <row r="35" spans="1:11">
      <c r="A35" s="48" t="s">
        <v>21</v>
      </c>
      <c r="B35" s="49" t="s">
        <v>47</v>
      </c>
      <c r="C35" s="55" t="s">
        <v>59</v>
      </c>
      <c r="D35" s="56" t="s">
        <v>60</v>
      </c>
      <c r="E35" s="46">
        <v>607.02</v>
      </c>
      <c r="F35" s="57" t="s">
        <v>10</v>
      </c>
      <c r="G35" s="53">
        <v>0</v>
      </c>
      <c r="H35" s="53">
        <f>G35*(1+$B$61)</f>
        <v>0</v>
      </c>
      <c r="I35" s="53"/>
      <c r="J35" s="54">
        <f t="shared" ref="J35:J50" si="3">H35*E35</f>
        <v>0</v>
      </c>
      <c r="K35" s="24"/>
    </row>
    <row r="36" spans="1:11" ht="25.5">
      <c r="A36" s="48" t="s">
        <v>55</v>
      </c>
      <c r="B36" s="49" t="s">
        <v>52</v>
      </c>
      <c r="C36" s="50" t="s">
        <v>56</v>
      </c>
      <c r="D36" s="51" t="s">
        <v>58</v>
      </c>
      <c r="E36" s="46">
        <v>1</v>
      </c>
      <c r="F36" s="52" t="s">
        <v>34</v>
      </c>
      <c r="G36" s="53">
        <v>0</v>
      </c>
      <c r="H36" s="53">
        <f>G36*(1+$B$61)</f>
        <v>0</v>
      </c>
      <c r="I36" s="53"/>
      <c r="J36" s="54">
        <f t="shared" si="3"/>
        <v>0</v>
      </c>
      <c r="K36" s="24"/>
    </row>
    <row r="37" spans="1:11">
      <c r="A37" s="70" t="s">
        <v>14</v>
      </c>
      <c r="B37" s="71"/>
      <c r="C37" s="71"/>
      <c r="D37" s="71"/>
      <c r="E37" s="71"/>
      <c r="F37" s="71"/>
      <c r="G37" s="72"/>
      <c r="H37" s="39"/>
      <c r="I37" s="21">
        <f>ROUND(SUM(I34:I35),2)</f>
        <v>0</v>
      </c>
      <c r="J37" s="21">
        <f>ROUND(SUM(J35:J36),2)</f>
        <v>0</v>
      </c>
      <c r="K37" s="24"/>
    </row>
    <row r="38" spans="1:11" ht="6" customHeight="1">
      <c r="A38" s="20"/>
      <c r="B38" s="22"/>
      <c r="C38" s="22"/>
      <c r="D38" s="22"/>
      <c r="E38" s="22"/>
      <c r="F38" s="22"/>
      <c r="G38" s="22"/>
      <c r="H38" s="22"/>
      <c r="I38" s="22"/>
      <c r="J38" s="23"/>
      <c r="K38" s="24"/>
    </row>
    <row r="39" spans="1:11">
      <c r="A39" s="68" t="s">
        <v>49</v>
      </c>
      <c r="B39" s="68"/>
      <c r="C39" s="69" t="s">
        <v>62</v>
      </c>
      <c r="D39" s="69"/>
      <c r="E39" s="12"/>
      <c r="F39" s="12"/>
      <c r="G39" s="12"/>
      <c r="H39" s="12"/>
      <c r="I39" s="12"/>
      <c r="J39" s="13"/>
      <c r="K39" s="24"/>
    </row>
    <row r="40" spans="1:11" ht="27" customHeight="1">
      <c r="A40" s="48" t="s">
        <v>21</v>
      </c>
      <c r="B40" s="49" t="s">
        <v>57</v>
      </c>
      <c r="C40" s="50" t="s">
        <v>63</v>
      </c>
      <c r="D40" s="51" t="s">
        <v>65</v>
      </c>
      <c r="E40" s="46">
        <v>1</v>
      </c>
      <c r="F40" s="52" t="s">
        <v>66</v>
      </c>
      <c r="G40" s="53">
        <v>0</v>
      </c>
      <c r="H40" s="53">
        <f>G40*(1+$B$61)</f>
        <v>0</v>
      </c>
      <c r="I40" s="53"/>
      <c r="J40" s="54">
        <f t="shared" si="3"/>
        <v>0</v>
      </c>
      <c r="K40" s="24"/>
    </row>
    <row r="41" spans="1:11" ht="41.25" customHeight="1">
      <c r="A41" s="48" t="s">
        <v>55</v>
      </c>
      <c r="B41" s="49" t="s">
        <v>54</v>
      </c>
      <c r="C41" s="50" t="s">
        <v>67</v>
      </c>
      <c r="D41" s="51" t="s">
        <v>69</v>
      </c>
      <c r="E41" s="46">
        <v>2</v>
      </c>
      <c r="F41" s="52" t="s">
        <v>34</v>
      </c>
      <c r="G41" s="53">
        <v>0</v>
      </c>
      <c r="H41" s="53">
        <f>G41*(1+$B$61)</f>
        <v>0</v>
      </c>
      <c r="I41" s="53"/>
      <c r="J41" s="54">
        <f t="shared" si="3"/>
        <v>0</v>
      </c>
      <c r="K41" s="24"/>
    </row>
    <row r="42" spans="1:11" s="2" customFormat="1">
      <c r="A42" s="70" t="s">
        <v>14</v>
      </c>
      <c r="B42" s="71"/>
      <c r="C42" s="71"/>
      <c r="D42" s="71"/>
      <c r="E42" s="71"/>
      <c r="F42" s="71"/>
      <c r="G42" s="72"/>
      <c r="H42" s="39"/>
      <c r="I42" s="21" t="e">
        <f>ROUND(SUM(#REF!),2)</f>
        <v>#REF!</v>
      </c>
      <c r="J42" s="21">
        <f>ROUND(SUM(J40:J41),2)</f>
        <v>0</v>
      </c>
      <c r="K42" s="24"/>
    </row>
    <row r="43" spans="1:11" s="2" customFormat="1" ht="6" customHeight="1">
      <c r="A43" s="22"/>
      <c r="B43" s="22"/>
      <c r="C43" s="22"/>
      <c r="D43" s="22"/>
      <c r="E43" s="22"/>
      <c r="F43" s="22"/>
      <c r="G43" s="22"/>
      <c r="H43" s="22"/>
      <c r="I43" s="23"/>
      <c r="J43" s="22"/>
      <c r="K43" s="24"/>
    </row>
    <row r="44" spans="1:11" s="2" customFormat="1">
      <c r="A44" s="68" t="s">
        <v>61</v>
      </c>
      <c r="B44" s="68"/>
      <c r="C44" s="69" t="s">
        <v>75</v>
      </c>
      <c r="D44" s="69"/>
      <c r="E44" s="12"/>
      <c r="F44" s="12"/>
      <c r="G44" s="12"/>
      <c r="H44" s="12"/>
      <c r="I44" s="12"/>
      <c r="J44" s="13"/>
      <c r="K44" s="24"/>
    </row>
    <row r="45" spans="1:11" s="2" customFormat="1" ht="25.5">
      <c r="A45" s="48" t="s">
        <v>8</v>
      </c>
      <c r="B45" s="49" t="s">
        <v>64</v>
      </c>
      <c r="C45" s="50" t="s">
        <v>76</v>
      </c>
      <c r="D45" s="51" t="s">
        <v>81</v>
      </c>
      <c r="E45" s="46">
        <v>1.8360000000000001</v>
      </c>
      <c r="F45" s="52" t="s">
        <v>13</v>
      </c>
      <c r="G45" s="53">
        <v>0</v>
      </c>
      <c r="H45" s="53">
        <f t="shared" ref="H45:H50" si="4">G45*(1+$B$61)</f>
        <v>0</v>
      </c>
      <c r="I45" s="53"/>
      <c r="J45" s="54">
        <f t="shared" si="3"/>
        <v>0</v>
      </c>
      <c r="K45" s="24"/>
    </row>
    <row r="46" spans="1:11" s="2" customFormat="1" ht="63.75">
      <c r="A46" s="48" t="s">
        <v>8</v>
      </c>
      <c r="B46" s="49" t="s">
        <v>68</v>
      </c>
      <c r="C46" s="50" t="s">
        <v>77</v>
      </c>
      <c r="D46" s="51" t="s">
        <v>82</v>
      </c>
      <c r="E46" s="46">
        <v>2.3868</v>
      </c>
      <c r="F46" s="52" t="s">
        <v>13</v>
      </c>
      <c r="G46" s="53">
        <v>0</v>
      </c>
      <c r="H46" s="53">
        <f t="shared" si="4"/>
        <v>0</v>
      </c>
      <c r="I46" s="53"/>
      <c r="J46" s="54">
        <f t="shared" si="3"/>
        <v>0</v>
      </c>
      <c r="K46" s="24"/>
    </row>
    <row r="47" spans="1:11" s="2" customFormat="1" ht="42.75" customHeight="1">
      <c r="A47" s="48" t="s">
        <v>8</v>
      </c>
      <c r="B47" s="49" t="s">
        <v>70</v>
      </c>
      <c r="C47" s="50" t="s">
        <v>78</v>
      </c>
      <c r="D47" s="51" t="s">
        <v>83</v>
      </c>
      <c r="E47" s="46">
        <v>11.695320000000001</v>
      </c>
      <c r="F47" s="52" t="s">
        <v>84</v>
      </c>
      <c r="G47" s="53">
        <v>0</v>
      </c>
      <c r="H47" s="53">
        <f t="shared" si="4"/>
        <v>0</v>
      </c>
      <c r="I47" s="53"/>
      <c r="J47" s="54">
        <f t="shared" si="3"/>
        <v>0</v>
      </c>
      <c r="K47" s="24"/>
    </row>
    <row r="48" spans="1:11" s="2" customFormat="1" ht="38.25">
      <c r="A48" s="48" t="s">
        <v>8</v>
      </c>
      <c r="B48" s="49" t="s">
        <v>71</v>
      </c>
      <c r="C48" s="50" t="s">
        <v>79</v>
      </c>
      <c r="D48" s="51" t="s">
        <v>85</v>
      </c>
      <c r="E48" s="46">
        <v>0.61199999999999999</v>
      </c>
      <c r="F48" s="52" t="s">
        <v>13</v>
      </c>
      <c r="G48" s="53">
        <v>0</v>
      </c>
      <c r="H48" s="53">
        <f t="shared" si="4"/>
        <v>0</v>
      </c>
      <c r="I48" s="53"/>
      <c r="J48" s="54">
        <f t="shared" si="3"/>
        <v>0</v>
      </c>
      <c r="K48" s="24"/>
    </row>
    <row r="49" spans="1:12" s="2" customFormat="1" ht="51">
      <c r="A49" s="48" t="s">
        <v>8</v>
      </c>
      <c r="B49" s="49" t="s">
        <v>72</v>
      </c>
      <c r="C49" s="50" t="s">
        <v>80</v>
      </c>
      <c r="D49" s="51" t="s">
        <v>86</v>
      </c>
      <c r="E49" s="46">
        <v>1.224</v>
      </c>
      <c r="F49" s="52" t="s">
        <v>13</v>
      </c>
      <c r="G49" s="53">
        <v>0</v>
      </c>
      <c r="H49" s="53">
        <f t="shared" si="4"/>
        <v>0</v>
      </c>
      <c r="I49" s="53"/>
      <c r="J49" s="54">
        <f t="shared" si="3"/>
        <v>0</v>
      </c>
      <c r="K49" s="24"/>
    </row>
    <row r="50" spans="1:12" s="2" customFormat="1" ht="25.5">
      <c r="A50" s="48" t="s">
        <v>55</v>
      </c>
      <c r="B50" s="49" t="s">
        <v>73</v>
      </c>
      <c r="C50" s="50" t="s">
        <v>87</v>
      </c>
      <c r="D50" s="51" t="s">
        <v>88</v>
      </c>
      <c r="E50" s="46">
        <v>2.56</v>
      </c>
      <c r="F50" s="57" t="s">
        <v>10</v>
      </c>
      <c r="G50" s="53">
        <v>0</v>
      </c>
      <c r="H50" s="53">
        <f t="shared" si="4"/>
        <v>0</v>
      </c>
      <c r="I50" s="53"/>
      <c r="J50" s="54">
        <f t="shared" si="3"/>
        <v>0</v>
      </c>
      <c r="K50" s="24"/>
    </row>
    <row r="51" spans="1:12" s="2" customFormat="1">
      <c r="A51" s="70" t="s">
        <v>14</v>
      </c>
      <c r="B51" s="71"/>
      <c r="C51" s="71"/>
      <c r="D51" s="71"/>
      <c r="E51" s="71"/>
      <c r="F51" s="71"/>
      <c r="G51" s="72"/>
      <c r="H51" s="39"/>
      <c r="I51" s="21">
        <f>ROUND(SUM(I48:I49),2)</f>
        <v>0</v>
      </c>
      <c r="J51" s="21">
        <f>ROUND(SUM(J45:J50),2)</f>
        <v>0</v>
      </c>
      <c r="K51" s="24"/>
    </row>
    <row r="52" spans="1:12" s="2" customFormat="1" ht="6" customHeight="1">
      <c r="A52" s="22"/>
      <c r="B52" s="22"/>
      <c r="C52" s="22"/>
      <c r="D52" s="22"/>
      <c r="E52" s="22"/>
      <c r="F52" s="22"/>
      <c r="G52" s="22"/>
      <c r="H52" s="22"/>
      <c r="I52" s="23"/>
      <c r="J52" s="22"/>
      <c r="K52" s="24"/>
    </row>
    <row r="53" spans="1:12" s="2" customFormat="1">
      <c r="A53" s="68" t="s">
        <v>74</v>
      </c>
      <c r="B53" s="68"/>
      <c r="C53" s="69" t="s">
        <v>94</v>
      </c>
      <c r="D53" s="69"/>
      <c r="E53" s="12"/>
      <c r="F53" s="12"/>
      <c r="G53" s="12"/>
      <c r="H53" s="12"/>
      <c r="I53" s="12"/>
      <c r="J53" s="13"/>
      <c r="K53" s="24"/>
    </row>
    <row r="54" spans="1:12" s="2" customFormat="1" ht="25.5">
      <c r="A54" s="48" t="s">
        <v>8</v>
      </c>
      <c r="B54" s="49" t="s">
        <v>89</v>
      </c>
      <c r="C54" s="50" t="s">
        <v>76</v>
      </c>
      <c r="D54" s="51" t="s">
        <v>81</v>
      </c>
      <c r="E54" s="46">
        <v>24.077096999999998</v>
      </c>
      <c r="F54" s="52" t="s">
        <v>13</v>
      </c>
      <c r="G54" s="53">
        <v>0</v>
      </c>
      <c r="H54" s="53">
        <f t="shared" ref="H54:H58" si="5">G54*(1+$B$61)</f>
        <v>0</v>
      </c>
      <c r="I54" s="53"/>
      <c r="J54" s="54">
        <f t="shared" ref="J54:J58" si="6">H54*E54</f>
        <v>0</v>
      </c>
      <c r="K54" s="24"/>
    </row>
    <row r="55" spans="1:12" s="2" customFormat="1" ht="63.75">
      <c r="A55" s="48" t="s">
        <v>8</v>
      </c>
      <c r="B55" s="49" t="s">
        <v>90</v>
      </c>
      <c r="C55" s="50" t="s">
        <v>77</v>
      </c>
      <c r="D55" s="51" t="s">
        <v>95</v>
      </c>
      <c r="E55" s="46">
        <v>31.3002261</v>
      </c>
      <c r="F55" s="52" t="s">
        <v>13</v>
      </c>
      <c r="G55" s="53">
        <v>0</v>
      </c>
      <c r="H55" s="53">
        <f t="shared" si="5"/>
        <v>0</v>
      </c>
      <c r="I55" s="53"/>
      <c r="J55" s="54">
        <f t="shared" si="6"/>
        <v>0</v>
      </c>
      <c r="K55" s="24"/>
    </row>
    <row r="56" spans="1:12" s="2" customFormat="1" ht="38.25">
      <c r="A56" s="48" t="s">
        <v>8</v>
      </c>
      <c r="B56" s="49" t="s">
        <v>91</v>
      </c>
      <c r="C56" s="50" t="s">
        <v>78</v>
      </c>
      <c r="D56" s="51" t="s">
        <v>83</v>
      </c>
      <c r="E56" s="46">
        <v>153.37110788999999</v>
      </c>
      <c r="F56" s="52" t="s">
        <v>84</v>
      </c>
      <c r="G56" s="53">
        <v>0</v>
      </c>
      <c r="H56" s="53">
        <f t="shared" si="5"/>
        <v>0</v>
      </c>
      <c r="I56" s="53"/>
      <c r="J56" s="54">
        <f t="shared" si="6"/>
        <v>0</v>
      </c>
      <c r="K56" s="24"/>
    </row>
    <row r="57" spans="1:12" s="2" customFormat="1" ht="38.25">
      <c r="A57" s="48" t="s">
        <v>8</v>
      </c>
      <c r="B57" s="49" t="s">
        <v>92</v>
      </c>
      <c r="C57" s="50" t="s">
        <v>79</v>
      </c>
      <c r="D57" s="51" t="s">
        <v>85</v>
      </c>
      <c r="E57" s="46">
        <v>8.0256989999999995</v>
      </c>
      <c r="F57" s="52" t="s">
        <v>13</v>
      </c>
      <c r="G57" s="53">
        <v>0</v>
      </c>
      <c r="H57" s="53">
        <f t="shared" si="5"/>
        <v>0</v>
      </c>
      <c r="I57" s="53"/>
      <c r="J57" s="54">
        <f t="shared" si="6"/>
        <v>0</v>
      </c>
      <c r="K57" s="24"/>
    </row>
    <row r="58" spans="1:12" s="2" customFormat="1" ht="51">
      <c r="A58" s="48" t="s">
        <v>8</v>
      </c>
      <c r="B58" s="49" t="s">
        <v>93</v>
      </c>
      <c r="C58" s="50" t="s">
        <v>80</v>
      </c>
      <c r="D58" s="51" t="s">
        <v>86</v>
      </c>
      <c r="E58" s="46">
        <v>16.051397999999999</v>
      </c>
      <c r="F58" s="52" t="s">
        <v>13</v>
      </c>
      <c r="G58" s="53">
        <v>0</v>
      </c>
      <c r="H58" s="53">
        <f t="shared" si="5"/>
        <v>0</v>
      </c>
      <c r="I58" s="53"/>
      <c r="J58" s="54">
        <f t="shared" si="6"/>
        <v>0</v>
      </c>
      <c r="K58" s="24"/>
      <c r="L58" s="45"/>
    </row>
    <row r="59" spans="1:12" s="2" customFormat="1">
      <c r="A59" s="70" t="s">
        <v>14</v>
      </c>
      <c r="B59" s="71"/>
      <c r="C59" s="71"/>
      <c r="D59" s="71"/>
      <c r="E59" s="71"/>
      <c r="F59" s="71"/>
      <c r="G59" s="72"/>
      <c r="H59" s="39"/>
      <c r="I59" s="21">
        <f>ROUND(SUM(I56:I57),2)</f>
        <v>0</v>
      </c>
      <c r="J59" s="21">
        <f>ROUND(SUM(J54:J58),2)</f>
        <v>0</v>
      </c>
      <c r="K59" s="24"/>
      <c r="L59" s="37"/>
    </row>
    <row r="60" spans="1:12" s="2" customFormat="1" ht="6" customHeight="1">
      <c r="A60" s="22"/>
      <c r="B60" s="22"/>
      <c r="C60" s="22"/>
      <c r="D60" s="22"/>
      <c r="E60" s="22"/>
      <c r="F60" s="22"/>
      <c r="G60" s="22"/>
      <c r="H60" s="22"/>
      <c r="I60" s="23"/>
      <c r="J60" s="22"/>
      <c r="K60" s="24"/>
    </row>
    <row r="61" spans="1:12" s="2" customFormat="1">
      <c r="A61" s="41" t="s">
        <v>15</v>
      </c>
      <c r="B61" s="65">
        <v>0.25</v>
      </c>
      <c r="C61" s="65"/>
      <c r="D61" s="66"/>
      <c r="E61" s="66"/>
      <c r="F61" s="66"/>
      <c r="G61" s="66"/>
      <c r="H61" s="66"/>
      <c r="I61" s="66"/>
      <c r="J61" s="66"/>
    </row>
    <row r="62" spans="1:12" s="2" customFormat="1">
      <c r="A62" s="40"/>
      <c r="B62" s="40"/>
      <c r="C62" s="40"/>
      <c r="D62" s="40"/>
      <c r="E62" s="40"/>
      <c r="F62" s="40"/>
      <c r="G62" s="40"/>
      <c r="H62" s="42" t="s">
        <v>19</v>
      </c>
      <c r="I62" s="43"/>
      <c r="J62" s="44">
        <f>J22+J27+J37+J42+J51+J59</f>
        <v>0</v>
      </c>
      <c r="K62" s="37"/>
    </row>
    <row r="63" spans="1:12" s="2" customFormat="1" ht="19.5" customHeight="1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45"/>
    </row>
    <row r="64" spans="1:12" s="2" customFormat="1" ht="15.75">
      <c r="A64" s="25"/>
      <c r="B64" s="26"/>
      <c r="C64" s="27"/>
      <c r="D64" s="27"/>
      <c r="E64" s="28"/>
      <c r="F64" s="29"/>
      <c r="G64" s="29"/>
      <c r="H64" s="29"/>
      <c r="I64" s="29"/>
      <c r="J64" s="29"/>
    </row>
    <row r="65" spans="1:11" s="2" customFormat="1" ht="16.5">
      <c r="A65" s="30" t="s">
        <v>16</v>
      </c>
      <c r="B65" s="27"/>
      <c r="C65" s="30"/>
      <c r="D65" s="30"/>
      <c r="E65" s="30"/>
      <c r="F65" s="30"/>
      <c r="G65" s="30"/>
      <c r="H65" s="38" t="s">
        <v>104</v>
      </c>
      <c r="I65" s="30"/>
      <c r="J65" s="30"/>
    </row>
    <row r="66" spans="1:11" s="2" customFormat="1">
      <c r="A66" s="30"/>
      <c r="B66" s="27"/>
      <c r="C66" s="30"/>
      <c r="D66" s="30"/>
      <c r="E66" s="30"/>
      <c r="F66" s="30"/>
      <c r="G66" s="30"/>
      <c r="H66" s="30"/>
      <c r="I66" s="30"/>
      <c r="J66" s="30"/>
      <c r="K66" s="45"/>
    </row>
    <row r="67" spans="1:11" s="2" customFormat="1">
      <c r="A67" s="30" t="s">
        <v>101</v>
      </c>
      <c r="B67" s="27"/>
      <c r="C67" s="30"/>
      <c r="D67" s="30"/>
      <c r="E67" s="30"/>
      <c r="F67" s="30"/>
      <c r="G67" s="30"/>
      <c r="H67" s="30"/>
      <c r="I67" s="30"/>
      <c r="J67" s="30"/>
    </row>
    <row r="68" spans="1:11" s="2" customFormat="1">
      <c r="A68" s="30" t="s">
        <v>102</v>
      </c>
      <c r="B68" s="30"/>
      <c r="C68" s="30"/>
      <c r="D68" s="30"/>
      <c r="E68" s="30"/>
      <c r="F68" s="30"/>
      <c r="G68" s="30"/>
      <c r="H68" s="30"/>
      <c r="I68" s="30"/>
      <c r="J68" s="30"/>
    </row>
    <row r="69" spans="1:11" s="2" customFormat="1" ht="16.5">
      <c r="A69" s="47" t="s">
        <v>103</v>
      </c>
      <c r="B69" s="30"/>
      <c r="C69" s="31"/>
      <c r="D69" s="31"/>
      <c r="E69" s="32"/>
      <c r="F69"/>
      <c r="G69"/>
      <c r="H69" s="38"/>
      <c r="I69"/>
      <c r="J69"/>
    </row>
    <row r="70" spans="1:11" s="2" customFormat="1" ht="75.75" customHeight="1">
      <c r="A70"/>
      <c r="B70"/>
      <c r="C70"/>
      <c r="D70"/>
      <c r="E70" s="1"/>
      <c r="F70"/>
      <c r="G70"/>
      <c r="H70"/>
      <c r="I70"/>
      <c r="J70"/>
    </row>
  </sheetData>
  <mergeCells count="33">
    <mergeCell ref="A22:G22"/>
    <mergeCell ref="C1:J1"/>
    <mergeCell ref="C2:J2"/>
    <mergeCell ref="C3:J3"/>
    <mergeCell ref="C4:J4"/>
    <mergeCell ref="A7:J7"/>
    <mergeCell ref="A9:J9"/>
    <mergeCell ref="A11:J11"/>
    <mergeCell ref="A12:J12"/>
    <mergeCell ref="A15:J15"/>
    <mergeCell ref="A16:B16"/>
    <mergeCell ref="C16:J16"/>
    <mergeCell ref="A42:G42"/>
    <mergeCell ref="A24:B24"/>
    <mergeCell ref="C24:D24"/>
    <mergeCell ref="A27:G27"/>
    <mergeCell ref="A29:B29"/>
    <mergeCell ref="C29:D29"/>
    <mergeCell ref="A32:G32"/>
    <mergeCell ref="A34:B34"/>
    <mergeCell ref="C34:D34"/>
    <mergeCell ref="A37:G37"/>
    <mergeCell ref="A39:B39"/>
    <mergeCell ref="C39:D39"/>
    <mergeCell ref="B61:C61"/>
    <mergeCell ref="D61:J61"/>
    <mergeCell ref="A63:J63"/>
    <mergeCell ref="A44:B44"/>
    <mergeCell ref="C44:D44"/>
    <mergeCell ref="A51:G51"/>
    <mergeCell ref="A53:B53"/>
    <mergeCell ref="C53:D53"/>
    <mergeCell ref="A59:G59"/>
  </mergeCells>
  <pageMargins left="0.51180555555555496" right="0.51180555555555496" top="0.78749999999999998" bottom="0.78749999999999998" header="0.51180555555555496" footer="0.51180555555555496"/>
  <pageSetup paperSize="9" scale="68" firstPageNumber="0" fitToHeight="0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</dc:creator>
  <dc:description/>
  <cp:lastModifiedBy>PMB</cp:lastModifiedBy>
  <cp:revision>18</cp:revision>
  <cp:lastPrinted>2023-08-07T13:48:47Z</cp:lastPrinted>
  <dcterms:created xsi:type="dcterms:W3CDTF">2016-02-29T18:01:22Z</dcterms:created>
  <dcterms:modified xsi:type="dcterms:W3CDTF">2023-08-14T14:13:18Z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