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6" windowHeight="9408"/>
  </bookViews>
  <sheets>
    <sheet name=" PLANILHA ORÇAMENTARIA" sheetId="1" r:id="rId1"/>
    <sheet name="CRONOGRAMA" sheetId="5" r:id="rId2"/>
    <sheet name="Planilha1" sheetId="4" r:id="rId3"/>
  </sheets>
  <definedNames>
    <definedName name="_xlnm.Print_Area" localSheetId="0">' PLANILHA ORÇAMENTARIA'!$A$1:$H$26</definedName>
    <definedName name="_xlnm.Print_Area" localSheetId="1">CRONOGRAMA!$A$2:$P$30</definedName>
  </definedNames>
  <calcPr calcId="124519"/>
</workbook>
</file>

<file path=xl/calcChain.xml><?xml version="1.0" encoding="utf-8"?>
<calcChain xmlns="http://schemas.openxmlformats.org/spreadsheetml/2006/main">
  <c r="O17" i="5"/>
  <c r="P17" s="1"/>
  <c r="M17"/>
  <c r="N17" s="1"/>
  <c r="K17"/>
  <c r="L17" s="1"/>
  <c r="I17"/>
  <c r="J17" s="1"/>
  <c r="G17"/>
  <c r="H17" s="1"/>
  <c r="E17"/>
  <c r="F17" s="1"/>
  <c r="Q16"/>
  <c r="O16"/>
  <c r="M16"/>
  <c r="K16"/>
  <c r="I16"/>
  <c r="G16"/>
  <c r="E16"/>
  <c r="D16"/>
  <c r="C17"/>
  <c r="C10"/>
  <c r="C11"/>
  <c r="C12"/>
  <c r="C13"/>
  <c r="C14"/>
  <c r="C15"/>
  <c r="C16"/>
  <c r="C9"/>
  <c r="H10" i="1"/>
  <c r="H11"/>
  <c r="G9"/>
  <c r="H9" s="1"/>
  <c r="G10"/>
  <c r="G11"/>
  <c r="G12"/>
  <c r="H12" s="1"/>
  <c r="G13"/>
  <c r="H13" s="1"/>
  <c r="G14"/>
  <c r="H14" s="1"/>
  <c r="G15"/>
  <c r="H15" s="1"/>
  <c r="G8"/>
  <c r="Q17" i="5" l="1"/>
  <c r="H16" i="1"/>
  <c r="B10" i="5"/>
  <c r="B11"/>
  <c r="B12"/>
  <c r="B13"/>
  <c r="B14"/>
  <c r="B15"/>
  <c r="B9"/>
  <c r="Q9"/>
  <c r="Q10"/>
  <c r="Q11"/>
  <c r="Q12"/>
  <c r="Q13"/>
  <c r="Q14"/>
  <c r="Q15"/>
  <c r="M9" l="1"/>
  <c r="H8" i="1"/>
  <c r="G10" i="5"/>
  <c r="I15"/>
  <c r="G15"/>
  <c r="O15"/>
  <c r="E15"/>
  <c r="M15"/>
  <c r="K15"/>
  <c r="G14"/>
  <c r="O14"/>
  <c r="K14"/>
  <c r="E14"/>
  <c r="M14"/>
  <c r="I14"/>
  <c r="G13"/>
  <c r="E13"/>
  <c r="O13"/>
  <c r="M13"/>
  <c r="I13"/>
  <c r="K13"/>
  <c r="E12"/>
  <c r="M12"/>
  <c r="G12"/>
  <c r="O12"/>
  <c r="I12"/>
  <c r="K12"/>
  <c r="E11"/>
  <c r="K11"/>
  <c r="O11"/>
  <c r="I11"/>
  <c r="G11"/>
  <c r="M11"/>
  <c r="G9" l="1"/>
  <c r="K9"/>
  <c r="O9"/>
  <c r="E9"/>
  <c r="I9"/>
  <c r="I10"/>
  <c r="E10"/>
  <c r="M10"/>
  <c r="O10"/>
  <c r="D14"/>
  <c r="K10"/>
  <c r="D9" l="1"/>
  <c r="D10"/>
  <c r="D11"/>
  <c r="D15"/>
  <c r="D13"/>
  <c r="D12"/>
  <c r="D17"/>
</calcChain>
</file>

<file path=xl/sharedStrings.xml><?xml version="1.0" encoding="utf-8"?>
<sst xmlns="http://schemas.openxmlformats.org/spreadsheetml/2006/main" count="79" uniqueCount="59">
  <si>
    <t>M³</t>
  </si>
  <si>
    <t>M²</t>
  </si>
  <si>
    <t>KG</t>
  </si>
  <si>
    <t>CÓDIGO</t>
  </si>
  <si>
    <t>PLANILHA ORÇAMENTÁRIA - SARJETÕES</t>
  </si>
  <si>
    <t>DESCRIÇÃO DOS SERVIÇOS</t>
  </si>
  <si>
    <t>UNID.</t>
  </si>
  <si>
    <t>VALOR TOTAL</t>
  </si>
  <si>
    <t>VALOR UNIT</t>
  </si>
  <si>
    <t>QUANTIDADE</t>
  </si>
  <si>
    <t>ITEM</t>
  </si>
  <si>
    <t>Demolição (levantamento) mecanizada de pavimento asfáltico, inclusive carregamento, transporte até 1,0 quilômetro e descarregamento</t>
  </si>
  <si>
    <t>Escavação mecanizada de valas ou cavas com altura até 2,00 m</t>
  </si>
  <si>
    <t>Regularização e compactação mecanizada de superfície, sem controle do proctor normal</t>
  </si>
  <si>
    <t>Lastro de pedra britada</t>
  </si>
  <si>
    <t>Armadura em tela soldada de aço (ARMACAO EM TELA DE ACO SOLDADA NERVURADA Q-138, ACO CA-60, 4,2MM, MALHA 10X10CM)</t>
  </si>
  <si>
    <t>Concreto usinado, fck = 20,0 MPa</t>
  </si>
  <si>
    <t>OBRA: EXECUÇÃO DE SARJETÕES EM CONCRETO ARMADO</t>
  </si>
  <si>
    <t>Placa de identificação para obra</t>
  </si>
  <si>
    <t>VALOR INCLUSO BDI:</t>
  </si>
  <si>
    <t xml:space="preserve">BDI = </t>
  </si>
  <si>
    <t>02.08.020</t>
  </si>
  <si>
    <t>03.07.010</t>
  </si>
  <si>
    <t>07.02.020</t>
  </si>
  <si>
    <t>54.01.010</t>
  </si>
  <si>
    <t>11.18.040</t>
  </si>
  <si>
    <t>11.01.100</t>
  </si>
  <si>
    <t>BDI = 28,29%</t>
  </si>
  <si>
    <t>TOTAIS</t>
  </si>
  <si>
    <t>7.0</t>
  </si>
  <si>
    <t>6.0</t>
  </si>
  <si>
    <t>5.0</t>
  </si>
  <si>
    <t>4.0</t>
  </si>
  <si>
    <t>3.0</t>
  </si>
  <si>
    <t>2.0</t>
  </si>
  <si>
    <t>1.0</t>
  </si>
  <si>
    <t>(%)</t>
  </si>
  <si>
    <t>PESO (%)</t>
  </si>
  <si>
    <t>VALOR (R$)</t>
  </si>
  <si>
    <t>VALOR</t>
  </si>
  <si>
    <t>PERCENTUAL</t>
  </si>
  <si>
    <t>Mês 6</t>
  </si>
  <si>
    <t>Mês 5</t>
  </si>
  <si>
    <t>Mês 4</t>
  </si>
  <si>
    <t>Mês 3</t>
  </si>
  <si>
    <t>Mês 2</t>
  </si>
  <si>
    <t>Mês 1</t>
  </si>
  <si>
    <t>CRONOGRAMA FISICO FINANCEIRO</t>
  </si>
  <si>
    <t>Lançamento, espalhamento e adensamento de concreto ou lastro</t>
  </si>
  <si>
    <t>11.16.020</t>
  </si>
  <si>
    <t>10.02.020</t>
  </si>
  <si>
    <t>VALOR TOTAL COM BDI</t>
  </si>
  <si>
    <t>FONTE DE PESQUISA : CPOS 175</t>
  </si>
  <si>
    <t>CENTO E NOVENTA MIL, OITOCENTOS E CINQUENTA E OITO REAIS E DEZOITO CENTAVOS</t>
  </si>
  <si>
    <t xml:space="preserve">                                      Birigui, 11 de Abril de 2019</t>
  </si>
  <si>
    <t>8.0</t>
  </si>
  <si>
    <t>Birigui, 11 de Abril de 2019</t>
  </si>
  <si>
    <t>LOCAL: PORTAL DA PÉROLA E PORTAL DA PÉROLA II</t>
  </si>
  <si>
    <t>PROPONENTE: PREFEITURA MUNICIPAL DE BIRIGUI</t>
  </si>
</sst>
</file>

<file path=xl/styles.xml><?xml version="1.0" encoding="utf-8"?>
<styleSheet xmlns="http://schemas.openxmlformats.org/spreadsheetml/2006/main">
  <numFmts count="4">
    <numFmt numFmtId="164" formatCode="&quot;R$&quot;\ #,##0.00"/>
    <numFmt numFmtId="165" formatCode="&quot;R$&quot;\ #,##0.000"/>
    <numFmt numFmtId="166" formatCode="0.000"/>
    <numFmt numFmtId="167" formatCode="0.0%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3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6CE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6C4E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0" fontId="1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3" borderId="0" xfId="0" applyFont="1" applyFill="1" applyBorder="1"/>
    <xf numFmtId="0" fontId="13" fillId="0" borderId="0" xfId="0" applyFont="1"/>
    <xf numFmtId="0" fontId="12" fillId="3" borderId="0" xfId="0" applyFont="1" applyFill="1"/>
    <xf numFmtId="0" fontId="12" fillId="0" borderId="0" xfId="0" applyFont="1" applyBorder="1" applyAlignment="1">
      <alignment horizontal="center"/>
    </xf>
    <xf numFmtId="0" fontId="14" fillId="3" borderId="1" xfId="0" applyFont="1" applyFill="1" applyBorder="1" applyAlignment="1">
      <alignment wrapText="1"/>
    </xf>
    <xf numFmtId="0" fontId="6" fillId="3" borderId="6" xfId="0" applyFont="1" applyFill="1" applyBorder="1" applyAlignment="1"/>
    <xf numFmtId="0" fontId="6" fillId="3" borderId="11" xfId="0" applyFont="1" applyFill="1" applyBorder="1" applyAlignment="1"/>
    <xf numFmtId="0" fontId="12" fillId="3" borderId="10" xfId="0" applyFont="1" applyFill="1" applyBorder="1"/>
    <xf numFmtId="0" fontId="6" fillId="3" borderId="9" xfId="0" applyFont="1" applyFill="1" applyBorder="1"/>
    <xf numFmtId="0" fontId="13" fillId="3" borderId="8" xfId="0" applyFont="1" applyFill="1" applyBorder="1"/>
    <xf numFmtId="0" fontId="12" fillId="3" borderId="8" xfId="0" applyFont="1" applyFill="1" applyBorder="1"/>
    <xf numFmtId="0" fontId="12" fillId="3" borderId="7" xfId="0" applyFont="1" applyFill="1" applyBorder="1"/>
    <xf numFmtId="0" fontId="12" fillId="6" borderId="1" xfId="0" applyFont="1" applyFill="1" applyBorder="1"/>
    <xf numFmtId="0" fontId="12" fillId="0" borderId="1" xfId="0" applyFont="1" applyBorder="1"/>
    <xf numFmtId="0" fontId="13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14" fillId="3" borderId="1" xfId="0" applyNumberFormat="1" applyFont="1" applyFill="1" applyBorder="1"/>
    <xf numFmtId="2" fontId="14" fillId="3" borderId="1" xfId="0" applyNumberFormat="1" applyFont="1" applyFill="1" applyBorder="1" applyAlignment="1">
      <alignment horizontal="center"/>
    </xf>
    <xf numFmtId="166" fontId="14" fillId="3" borderId="1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167" fontId="12" fillId="3" borderId="1" xfId="1" applyNumberFormat="1" applyFont="1" applyFill="1" applyBorder="1"/>
    <xf numFmtId="0" fontId="13" fillId="4" borderId="1" xfId="0" applyFont="1" applyFill="1" applyBorder="1"/>
    <xf numFmtId="0" fontId="13" fillId="4" borderId="1" xfId="0" applyFont="1" applyFill="1" applyBorder="1" applyAlignment="1">
      <alignment horizontal="right"/>
    </xf>
    <xf numFmtId="164" fontId="13" fillId="4" borderId="1" xfId="0" applyNumberFormat="1" applyFont="1" applyFill="1" applyBorder="1"/>
    <xf numFmtId="9" fontId="13" fillId="4" borderId="1" xfId="1" applyNumberFormat="1" applyFont="1" applyFill="1" applyBorder="1" applyAlignment="1">
      <alignment horizontal="center"/>
    </xf>
    <xf numFmtId="2" fontId="13" fillId="4" borderId="1" xfId="1" applyNumberFormat="1" applyFont="1" applyFill="1" applyBorder="1" applyAlignment="1">
      <alignment horizontal="center" vertical="center"/>
    </xf>
    <xf numFmtId="2" fontId="13" fillId="4" borderId="1" xfId="1" applyNumberFormat="1" applyFont="1" applyFill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3" fillId="5" borderId="1" xfId="0" applyFont="1" applyFill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A6C4E8"/>
      <color rgb="FFB6CE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21</xdr:row>
      <xdr:rowOff>5443</xdr:rowOff>
    </xdr:from>
    <xdr:to>
      <xdr:col>2</xdr:col>
      <xdr:colOff>3422960</xdr:colOff>
      <xdr:row>25</xdr:row>
      <xdr:rowOff>169715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1400175" y="5329918"/>
          <a:ext cx="3041960" cy="9262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João Zefiro Junior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Engenheiro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</a:t>
          </a:r>
          <a:r>
            <a:rPr lang="pt-BR" sz="11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5069488152</a:t>
          </a:r>
          <a:endParaRPr lang="pt-BR" sz="1100" b="1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4112081</xdr:colOff>
      <xdr:row>21</xdr:row>
      <xdr:rowOff>3538</xdr:rowOff>
    </xdr:from>
    <xdr:to>
      <xdr:col>5</xdr:col>
      <xdr:colOff>586739</xdr:colOff>
      <xdr:row>25</xdr:row>
      <xdr:rowOff>31722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331281" y="5223238"/>
          <a:ext cx="2532558" cy="759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Salmeirão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24</xdr:row>
      <xdr:rowOff>133350</xdr:rowOff>
    </xdr:from>
    <xdr:to>
      <xdr:col>2</xdr:col>
      <xdr:colOff>981075</xdr:colOff>
      <xdr:row>30</xdr:row>
      <xdr:rowOff>21772</xdr:rowOff>
    </xdr:to>
    <xdr:sp macro="" textlink="">
      <xdr:nvSpPr>
        <xdr:cNvPr id="2" name="Retângulo 1">
          <a:extLst>
            <a:ext uri="{FF2B5EF4-FFF2-40B4-BE49-F238E27FC236}">
              <a16:creationId xmlns="" xmlns:a16="http://schemas.microsoft.com/office/drawing/2014/main" id="{99150EE6-1575-430F-AB66-A4A623417E9C}"/>
            </a:ext>
          </a:extLst>
        </xdr:cNvPr>
        <xdr:cNvSpPr/>
      </xdr:nvSpPr>
      <xdr:spPr>
        <a:xfrm>
          <a:off x="714375" y="4339590"/>
          <a:ext cx="1226820" cy="98570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5</xdr:col>
      <xdr:colOff>95249</xdr:colOff>
      <xdr:row>24</xdr:row>
      <xdr:rowOff>142874</xdr:rowOff>
    </xdr:from>
    <xdr:to>
      <xdr:col>10</xdr:col>
      <xdr:colOff>19050</xdr:colOff>
      <xdr:row>29</xdr:row>
      <xdr:rowOff>108856</xdr:rowOff>
    </xdr:to>
    <xdr:sp macro="" textlink="">
      <xdr:nvSpPr>
        <xdr:cNvPr id="3" name="Retângulo 2">
          <a:extLst>
            <a:ext uri="{FF2B5EF4-FFF2-40B4-BE49-F238E27FC236}">
              <a16:creationId xmlns="" xmlns:a16="http://schemas.microsoft.com/office/drawing/2014/main" id="{C924CEFD-3E65-4B2E-A087-EEC5046F0CC5}"/>
            </a:ext>
          </a:extLst>
        </xdr:cNvPr>
        <xdr:cNvSpPr/>
      </xdr:nvSpPr>
      <xdr:spPr>
        <a:xfrm>
          <a:off x="3333749" y="4349114"/>
          <a:ext cx="3162301" cy="88038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Alexandre José Sabino Lasila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Adjunto de Obras</a:t>
          </a:r>
        </a:p>
      </xdr:txBody>
    </xdr:sp>
    <xdr:clientData/>
  </xdr:twoCellAnchor>
  <xdr:twoCellAnchor>
    <xdr:from>
      <xdr:col>12</xdr:col>
      <xdr:colOff>23131</xdr:colOff>
      <xdr:row>25</xdr:row>
      <xdr:rowOff>32657</xdr:rowOff>
    </xdr:from>
    <xdr:to>
      <xdr:col>17</xdr:col>
      <xdr:colOff>10886</xdr:colOff>
      <xdr:row>29</xdr:row>
      <xdr:rowOff>121103</xdr:rowOff>
    </xdr:to>
    <xdr:sp macro="" textlink="">
      <xdr:nvSpPr>
        <xdr:cNvPr id="4" name="Retângulo 3">
          <a:extLst>
            <a:ext uri="{FF2B5EF4-FFF2-40B4-BE49-F238E27FC236}">
              <a16:creationId xmlns="" xmlns:a16="http://schemas.microsoft.com/office/drawing/2014/main" id="{E5750B97-D586-47D8-8B0E-B0C0C900A5D6}"/>
            </a:ext>
          </a:extLst>
        </xdr:cNvPr>
        <xdr:cNvSpPr/>
      </xdr:nvSpPr>
      <xdr:spPr>
        <a:xfrm>
          <a:off x="13401674" y="5736771"/>
          <a:ext cx="4929869" cy="78513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Saulo</a:t>
          </a:r>
          <a:r>
            <a:rPr lang="pt-BR" sz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Giampietro</a:t>
          </a:r>
          <a:endParaRPr lang="pt-BR" sz="120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tabSelected="1" view="pageBreakPreview" topLeftCell="A11" zoomScaleSheetLayoutView="100" workbookViewId="0">
      <selection activeCell="D2" sqref="D2"/>
    </sheetView>
  </sheetViews>
  <sheetFormatPr defaultRowHeight="14.4"/>
  <cols>
    <col min="1" max="1" width="6.33203125" customWidth="1"/>
    <col min="2" max="2" width="11.44140625" bestFit="1" customWidth="1"/>
    <col min="3" max="3" width="67.44140625" bestFit="1" customWidth="1"/>
    <col min="4" max="4" width="6.5546875" bestFit="1" customWidth="1"/>
    <col min="5" max="5" width="14.33203125" bestFit="1" customWidth="1"/>
    <col min="6" max="6" width="14.33203125" customWidth="1"/>
    <col min="7" max="7" width="16.44140625" style="2" bestFit="1" customWidth="1"/>
    <col min="8" max="8" width="23.21875" style="2" bestFit="1" customWidth="1"/>
    <col min="12" max="12" width="11.6640625" bestFit="1" customWidth="1"/>
  </cols>
  <sheetData>
    <row r="1" spans="1:10">
      <c r="A1" s="56"/>
      <c r="B1" s="56"/>
      <c r="C1" s="56"/>
      <c r="D1" s="56"/>
      <c r="E1" s="56"/>
      <c r="F1" s="56"/>
      <c r="G1" s="56"/>
      <c r="H1" s="50"/>
      <c r="I1" s="5"/>
    </row>
    <row r="3" spans="1:10" ht="18">
      <c r="A3" s="3" t="s">
        <v>17</v>
      </c>
      <c r="B3" s="3"/>
      <c r="C3" s="3"/>
    </row>
    <row r="4" spans="1:10" ht="18">
      <c r="A4" s="3" t="s">
        <v>57</v>
      </c>
      <c r="B4" s="3"/>
      <c r="C4" s="3"/>
    </row>
    <row r="6" spans="1:10" ht="18">
      <c r="A6" s="65" t="s">
        <v>4</v>
      </c>
      <c r="B6" s="66"/>
      <c r="C6" s="66"/>
      <c r="D6" s="66"/>
      <c r="E6" s="66"/>
      <c r="F6" s="66"/>
      <c r="G6" s="66"/>
      <c r="H6" s="66"/>
    </row>
    <row r="7" spans="1:10" ht="15.6">
      <c r="A7" s="15" t="s">
        <v>10</v>
      </c>
      <c r="B7" s="15" t="s">
        <v>3</v>
      </c>
      <c r="C7" s="15" t="s">
        <v>5</v>
      </c>
      <c r="D7" s="15" t="s">
        <v>6</v>
      </c>
      <c r="E7" s="15" t="s">
        <v>9</v>
      </c>
      <c r="F7" s="15" t="s">
        <v>8</v>
      </c>
      <c r="G7" s="16" t="s">
        <v>7</v>
      </c>
      <c r="H7" s="16" t="s">
        <v>51</v>
      </c>
    </row>
    <row r="8" spans="1:10" ht="15.6">
      <c r="A8" s="6">
        <v>1</v>
      </c>
      <c r="B8" s="6" t="s">
        <v>21</v>
      </c>
      <c r="C8" s="14" t="s">
        <v>18</v>
      </c>
      <c r="D8" s="6" t="s">
        <v>1</v>
      </c>
      <c r="E8" s="12">
        <v>2.5</v>
      </c>
      <c r="F8" s="12">
        <v>373.07</v>
      </c>
      <c r="G8" s="8">
        <f>E8*F8</f>
        <v>932.67499999999995</v>
      </c>
      <c r="H8" s="8">
        <f>G8*1.2829</f>
        <v>1196.5287575</v>
      </c>
    </row>
    <row r="9" spans="1:10" ht="45">
      <c r="A9" s="6">
        <v>2</v>
      </c>
      <c r="B9" s="6" t="s">
        <v>22</v>
      </c>
      <c r="C9" s="7" t="s">
        <v>11</v>
      </c>
      <c r="D9" s="6" t="s">
        <v>1</v>
      </c>
      <c r="E9" s="12">
        <v>1605.6</v>
      </c>
      <c r="F9" s="12">
        <v>16.25</v>
      </c>
      <c r="G9" s="8">
        <f t="shared" ref="G9:G15" si="0">E9*F9</f>
        <v>26091</v>
      </c>
      <c r="H9" s="8">
        <f t="shared" ref="H9:H16" si="1">G9*1.2829</f>
        <v>33472.143899999995</v>
      </c>
    </row>
    <row r="10" spans="1:10" ht="15">
      <c r="A10" s="6">
        <v>3</v>
      </c>
      <c r="B10" s="6" t="s">
        <v>23</v>
      </c>
      <c r="C10" s="7" t="s">
        <v>12</v>
      </c>
      <c r="D10" s="6" t="s">
        <v>0</v>
      </c>
      <c r="E10" s="6">
        <v>321.12</v>
      </c>
      <c r="F10" s="6">
        <v>6.56</v>
      </c>
      <c r="G10" s="8">
        <f t="shared" si="0"/>
        <v>2106.5472</v>
      </c>
      <c r="H10" s="8">
        <f t="shared" si="1"/>
        <v>2702.4894028799999</v>
      </c>
    </row>
    <row r="11" spans="1:10" ht="30">
      <c r="A11" s="6">
        <v>4</v>
      </c>
      <c r="B11" s="9" t="s">
        <v>24</v>
      </c>
      <c r="C11" s="10" t="s">
        <v>13</v>
      </c>
      <c r="D11" s="6" t="s">
        <v>1</v>
      </c>
      <c r="E11" s="12">
        <v>1605.6</v>
      </c>
      <c r="F11" s="12">
        <v>1.96</v>
      </c>
      <c r="G11" s="8">
        <f t="shared" si="0"/>
        <v>3146.9759999999997</v>
      </c>
      <c r="H11" s="8">
        <f t="shared" si="1"/>
        <v>4037.2555103999994</v>
      </c>
    </row>
    <row r="12" spans="1:10" ht="14.25" customHeight="1">
      <c r="A12" s="6">
        <v>5</v>
      </c>
      <c r="B12" s="9" t="s">
        <v>25</v>
      </c>
      <c r="C12" s="11" t="s">
        <v>14</v>
      </c>
      <c r="D12" s="6" t="s">
        <v>0</v>
      </c>
      <c r="E12" s="12">
        <v>48.17</v>
      </c>
      <c r="F12" s="12">
        <v>107.77</v>
      </c>
      <c r="G12" s="8">
        <f t="shared" si="0"/>
        <v>5191.2808999999997</v>
      </c>
      <c r="H12" s="8">
        <f t="shared" si="1"/>
        <v>6659.8942666099992</v>
      </c>
      <c r="J12" t="s">
        <v>27</v>
      </c>
    </row>
    <row r="13" spans="1:10" ht="45">
      <c r="A13" s="6">
        <v>6</v>
      </c>
      <c r="B13" s="9" t="s">
        <v>50</v>
      </c>
      <c r="C13" s="7" t="s">
        <v>15</v>
      </c>
      <c r="D13" s="6" t="s">
        <v>2</v>
      </c>
      <c r="E13" s="19">
        <v>3532.32</v>
      </c>
      <c r="F13" s="19">
        <v>6.94</v>
      </c>
      <c r="G13" s="8">
        <f t="shared" si="0"/>
        <v>24514.300800000001</v>
      </c>
      <c r="H13" s="8">
        <f t="shared" si="1"/>
        <v>31449.396496319998</v>
      </c>
      <c r="J13" s="2"/>
    </row>
    <row r="14" spans="1:10" ht="15">
      <c r="A14" s="6">
        <v>7</v>
      </c>
      <c r="B14" s="9" t="s">
        <v>26</v>
      </c>
      <c r="C14" s="11" t="s">
        <v>16</v>
      </c>
      <c r="D14" s="6" t="s">
        <v>0</v>
      </c>
      <c r="E14" s="12">
        <v>272.95</v>
      </c>
      <c r="F14" s="12">
        <v>254.21</v>
      </c>
      <c r="G14" s="8">
        <f t="shared" si="0"/>
        <v>69386.619500000001</v>
      </c>
      <c r="H14" s="8">
        <f t="shared" si="1"/>
        <v>89016.094156549996</v>
      </c>
    </row>
    <row r="15" spans="1:10" ht="15">
      <c r="A15" s="6">
        <v>8</v>
      </c>
      <c r="B15" s="9" t="s">
        <v>49</v>
      </c>
      <c r="C15" s="11" t="s">
        <v>48</v>
      </c>
      <c r="D15" s="6" t="s">
        <v>0</v>
      </c>
      <c r="E15" s="6">
        <v>321.12</v>
      </c>
      <c r="F15" s="6">
        <v>54.19</v>
      </c>
      <c r="G15" s="8">
        <f t="shared" si="0"/>
        <v>17401.4928</v>
      </c>
      <c r="H15" s="8">
        <f t="shared" si="1"/>
        <v>22324.375113119997</v>
      </c>
    </row>
    <row r="16" spans="1:10" ht="15.6">
      <c r="A16" s="53" t="s">
        <v>19</v>
      </c>
      <c r="B16" s="54"/>
      <c r="C16" s="54"/>
      <c r="D16" s="54"/>
      <c r="E16" s="54"/>
      <c r="F16" s="54"/>
      <c r="G16" s="55"/>
      <c r="H16" s="64">
        <f>SUM(H8:H15)</f>
        <v>190858.17760338</v>
      </c>
    </row>
    <row r="17" spans="1:12">
      <c r="A17" s="58" t="s">
        <v>52</v>
      </c>
      <c r="B17" s="58"/>
      <c r="C17" s="58"/>
      <c r="D17" s="58"/>
      <c r="I17" s="1"/>
    </row>
    <row r="18" spans="1:12" ht="20.25" customHeight="1">
      <c r="A18" s="57" t="s">
        <v>53</v>
      </c>
      <c r="B18" s="57"/>
      <c r="C18" s="57"/>
      <c r="D18" s="57"/>
      <c r="E18" s="57"/>
      <c r="F18" s="57"/>
      <c r="G18" s="57"/>
      <c r="H18" s="51"/>
      <c r="I18" s="13"/>
    </row>
    <row r="19" spans="1:12" ht="25.5" customHeight="1">
      <c r="D19" s="59" t="s">
        <v>54</v>
      </c>
      <c r="E19" s="59"/>
      <c r="F19" s="59"/>
      <c r="G19" s="59"/>
      <c r="H19" s="52"/>
    </row>
    <row r="20" spans="1:12">
      <c r="L20" s="2"/>
    </row>
    <row r="21" spans="1:12">
      <c r="C21" s="58"/>
      <c r="D21" s="58"/>
      <c r="E21" s="58"/>
      <c r="F21" s="58"/>
      <c r="G21" s="58"/>
      <c r="H21" s="58"/>
      <c r="I21" s="58"/>
      <c r="J21" s="58"/>
      <c r="K21" s="58"/>
    </row>
    <row r="22" spans="1:12">
      <c r="D22" s="4"/>
      <c r="E22" s="4"/>
      <c r="F22" s="50"/>
      <c r="G22" s="4"/>
      <c r="H22" s="50"/>
    </row>
    <row r="23" spans="1:12">
      <c r="L23" s="2"/>
    </row>
    <row r="24" spans="1:12">
      <c r="A24" s="56"/>
      <c r="B24" s="56"/>
      <c r="C24" s="56"/>
      <c r="D24" s="56"/>
      <c r="E24" s="56"/>
      <c r="F24" s="56"/>
      <c r="G24" s="56"/>
      <c r="H24" s="50"/>
    </row>
    <row r="25" spans="1:12">
      <c r="A25" s="56"/>
      <c r="B25" s="56"/>
      <c r="C25" s="56"/>
      <c r="D25" s="56"/>
      <c r="E25" s="56"/>
      <c r="F25" s="56"/>
      <c r="G25" s="56"/>
      <c r="H25" s="50"/>
    </row>
    <row r="26" spans="1:12">
      <c r="A26" s="56"/>
      <c r="B26" s="56"/>
      <c r="C26" s="56"/>
      <c r="D26" s="56"/>
      <c r="E26" s="56"/>
      <c r="F26" s="56"/>
      <c r="G26" s="56"/>
      <c r="H26" s="50"/>
    </row>
    <row r="27" spans="1:12">
      <c r="A27" s="56"/>
      <c r="B27" s="56"/>
      <c r="C27" s="56"/>
      <c r="D27" s="56"/>
      <c r="E27" s="56"/>
      <c r="F27" s="56"/>
      <c r="G27" s="56"/>
      <c r="H27" s="50"/>
    </row>
    <row r="28" spans="1:12">
      <c r="A28" s="4"/>
      <c r="B28" s="4"/>
      <c r="C28" s="4"/>
      <c r="D28" s="4"/>
      <c r="E28" s="4"/>
      <c r="F28" s="50"/>
      <c r="G28" s="4"/>
      <c r="H28" s="50"/>
    </row>
    <row r="29" spans="1:12">
      <c r="A29" s="4"/>
      <c r="B29" s="4"/>
      <c r="C29" s="4"/>
      <c r="D29" s="4"/>
      <c r="E29" s="4"/>
      <c r="F29" s="50"/>
      <c r="G29" s="4"/>
      <c r="H29" s="50"/>
    </row>
    <row r="30" spans="1:12">
      <c r="A30" s="4"/>
      <c r="B30" s="4"/>
      <c r="C30" s="4"/>
      <c r="D30" s="4"/>
      <c r="E30" s="4"/>
      <c r="F30" s="50"/>
      <c r="G30" s="4"/>
      <c r="H30" s="50"/>
    </row>
    <row r="31" spans="1:12" ht="25.8">
      <c r="A31" s="4"/>
      <c r="B31" s="18" t="s">
        <v>20</v>
      </c>
      <c r="C31" s="17">
        <v>0.28289999999999998</v>
      </c>
      <c r="D31" s="4"/>
      <c r="E31" s="4"/>
      <c r="F31" s="50"/>
      <c r="G31" s="4"/>
      <c r="H31" s="50"/>
    </row>
    <row r="34" spans="1:8">
      <c r="A34" s="56"/>
      <c r="B34" s="56"/>
      <c r="C34" s="56"/>
      <c r="D34" s="56"/>
      <c r="E34" s="56"/>
      <c r="F34" s="56"/>
      <c r="G34" s="56"/>
      <c r="H34" s="50"/>
    </row>
    <row r="35" spans="1:8">
      <c r="A35" s="56"/>
      <c r="B35" s="56"/>
      <c r="C35" s="56"/>
      <c r="D35" s="56"/>
      <c r="E35" s="56"/>
      <c r="F35" s="56"/>
      <c r="G35" s="56"/>
      <c r="H35" s="50"/>
    </row>
    <row r="36" spans="1:8">
      <c r="A36" s="56"/>
      <c r="B36" s="56"/>
      <c r="C36" s="56"/>
      <c r="D36" s="56"/>
      <c r="E36" s="56"/>
      <c r="F36" s="56"/>
      <c r="G36" s="56"/>
      <c r="H36" s="50"/>
    </row>
  </sheetData>
  <mergeCells count="14">
    <mergeCell ref="A1:G1"/>
    <mergeCell ref="A18:G18"/>
    <mergeCell ref="A36:G36"/>
    <mergeCell ref="A17:D17"/>
    <mergeCell ref="D19:G19"/>
    <mergeCell ref="A24:G24"/>
    <mergeCell ref="A35:G35"/>
    <mergeCell ref="A25:G25"/>
    <mergeCell ref="A26:G26"/>
    <mergeCell ref="A27:G27"/>
    <mergeCell ref="A34:G34"/>
    <mergeCell ref="C21:K21"/>
    <mergeCell ref="A16:G16"/>
    <mergeCell ref="A6:H6"/>
  </mergeCells>
  <printOptions horizontalCentered="1"/>
  <pageMargins left="0.51181102362204722" right="0.51181102362204722" top="1.5748031496062993" bottom="0.39370078740157483" header="0.31496062992125984" footer="0.31496062992125984"/>
  <pageSetup paperSize="9" scale="84" fitToHeight="0" orientation="landscape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0"/>
  <sheetViews>
    <sheetView showWhiteSpace="0" view="pageLayout" zoomScale="70" zoomScalePageLayoutView="70" workbookViewId="0">
      <selection activeCell="A2" sqref="A2:Q31"/>
    </sheetView>
  </sheetViews>
  <sheetFormatPr defaultColWidth="9.109375" defaultRowHeight="13.8"/>
  <cols>
    <col min="1" max="1" width="9.109375" style="20"/>
    <col min="2" max="2" width="48.21875" style="20" bestFit="1" customWidth="1"/>
    <col min="3" max="3" width="16.44140625" style="20" bestFit="1" customWidth="1"/>
    <col min="4" max="4" width="10.88671875" style="20" bestFit="1" customWidth="1"/>
    <col min="5" max="5" width="14.6640625" style="20" bestFit="1" customWidth="1"/>
    <col min="6" max="6" width="10.88671875" style="20" bestFit="1" customWidth="1"/>
    <col min="7" max="7" width="14.6640625" style="20" bestFit="1" customWidth="1"/>
    <col min="8" max="8" width="10.88671875" style="20" bestFit="1" customWidth="1"/>
    <col min="9" max="9" width="14.6640625" style="20" bestFit="1" customWidth="1"/>
    <col min="10" max="10" width="10.88671875" style="20" bestFit="1" customWidth="1"/>
    <col min="11" max="11" width="14.6640625" style="20" bestFit="1" customWidth="1"/>
    <col min="12" max="12" width="10.88671875" style="20" bestFit="1" customWidth="1"/>
    <col min="13" max="13" width="14.6640625" style="20" bestFit="1" customWidth="1"/>
    <col min="14" max="14" width="12.6640625" style="20" bestFit="1" customWidth="1"/>
    <col min="15" max="15" width="14.6640625" style="20" bestFit="1" customWidth="1"/>
    <col min="16" max="16" width="12.109375" style="20" customWidth="1"/>
    <col min="17" max="17" width="14.77734375" style="20" bestFit="1" customWidth="1"/>
    <col min="18" max="16384" width="9.109375" style="20"/>
  </cols>
  <sheetData>
    <row r="1" spans="1:17" ht="1.5" customHeight="1" thickBo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ht="30.75" customHeight="1" thickBot="1">
      <c r="A2" s="61" t="s">
        <v>47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3"/>
    </row>
    <row r="3" spans="1:17" ht="14.4" thickBot="1"/>
    <row r="4" spans="1:17" ht="15.6">
      <c r="A4" s="26" t="s">
        <v>58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8"/>
    </row>
    <row r="5" spans="1:17" ht="16.2" thickBot="1">
      <c r="A5" s="29" t="s">
        <v>57</v>
      </c>
      <c r="B5" s="30"/>
      <c r="C5" s="30"/>
      <c r="D5" s="30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</row>
    <row r="7" spans="1:17">
      <c r="A7" s="33"/>
      <c r="B7" s="33"/>
      <c r="C7" s="33"/>
      <c r="D7" s="33"/>
      <c r="E7" s="60" t="s">
        <v>46</v>
      </c>
      <c r="F7" s="60"/>
      <c r="G7" s="60" t="s">
        <v>45</v>
      </c>
      <c r="H7" s="60"/>
      <c r="I7" s="60" t="s">
        <v>44</v>
      </c>
      <c r="J7" s="60"/>
      <c r="K7" s="60" t="s">
        <v>43</v>
      </c>
      <c r="L7" s="60"/>
      <c r="M7" s="60" t="s">
        <v>42</v>
      </c>
      <c r="N7" s="60"/>
      <c r="O7" s="60" t="s">
        <v>41</v>
      </c>
      <c r="P7" s="60"/>
      <c r="Q7" s="34" t="s">
        <v>40</v>
      </c>
    </row>
    <row r="8" spans="1:17" ht="26.25" customHeight="1">
      <c r="A8" s="35" t="s">
        <v>10</v>
      </c>
      <c r="B8" s="35" t="s">
        <v>5</v>
      </c>
      <c r="C8" s="35" t="s">
        <v>39</v>
      </c>
      <c r="D8" s="35" t="s">
        <v>37</v>
      </c>
      <c r="E8" s="35" t="s">
        <v>38</v>
      </c>
      <c r="F8" s="35" t="s">
        <v>37</v>
      </c>
      <c r="G8" s="35" t="s">
        <v>38</v>
      </c>
      <c r="H8" s="35" t="s">
        <v>37</v>
      </c>
      <c r="I8" s="35" t="s">
        <v>38</v>
      </c>
      <c r="J8" s="35" t="s">
        <v>37</v>
      </c>
      <c r="K8" s="35" t="s">
        <v>38</v>
      </c>
      <c r="L8" s="35" t="s">
        <v>37</v>
      </c>
      <c r="M8" s="35" t="s">
        <v>38</v>
      </c>
      <c r="N8" s="35" t="s">
        <v>37</v>
      </c>
      <c r="O8" s="35" t="s">
        <v>38</v>
      </c>
      <c r="P8" s="35" t="s">
        <v>37</v>
      </c>
      <c r="Q8" s="36" t="s">
        <v>36</v>
      </c>
    </row>
    <row r="9" spans="1:17" s="23" customFormat="1">
      <c r="A9" s="37" t="s">
        <v>35</v>
      </c>
      <c r="B9" s="25" t="str">
        <f>' PLANILHA ORÇAMENTARIA'!C8</f>
        <v>Placa de identificação para obra</v>
      </c>
      <c r="C9" s="38">
        <f>' PLANILHA ORÇAMENTARIA'!H8</f>
        <v>1196.5287575</v>
      </c>
      <c r="D9" s="39">
        <f t="shared" ref="D9:D16" si="0">(C9/$C$17)*100</f>
        <v>0.62692035129167556</v>
      </c>
      <c r="E9" s="38">
        <f t="shared" ref="E9:E17" si="1">(F9/100)*C9</f>
        <v>1196.5287575</v>
      </c>
      <c r="F9" s="40">
        <v>100</v>
      </c>
      <c r="G9" s="41">
        <f t="shared" ref="G9:G16" si="2">(H9/100)*C9</f>
        <v>0</v>
      </c>
      <c r="H9" s="40"/>
      <c r="I9" s="41">
        <f t="shared" ref="I9:I16" si="3">(J9/100)*C9</f>
        <v>0</v>
      </c>
      <c r="J9" s="40"/>
      <c r="K9" s="41">
        <f t="shared" ref="K9:K16" si="4">(L9/100)*C9</f>
        <v>0</v>
      </c>
      <c r="L9" s="40"/>
      <c r="M9" s="41">
        <f t="shared" ref="M9:M16" si="5">(N9/100)*C9</f>
        <v>0</v>
      </c>
      <c r="N9" s="42"/>
      <c r="O9" s="41">
        <f t="shared" ref="O9:O16" si="6">(P9/100)*C9</f>
        <v>0</v>
      </c>
      <c r="P9" s="40"/>
      <c r="Q9" s="43">
        <f t="shared" ref="Q9:Q17" si="7">(F9+H9+J9+L9+N9+P9)/100</f>
        <v>1</v>
      </c>
    </row>
    <row r="10" spans="1:17" s="23" customFormat="1" ht="30" customHeight="1">
      <c r="A10" s="37" t="s">
        <v>34</v>
      </c>
      <c r="B10" s="25" t="str">
        <f>' PLANILHA ORÇAMENTARIA'!C9</f>
        <v>Demolição (levantamento) mecanizada de pavimento asfáltico, inclusive carregamento, transporte até 1,0 quilômetro e descarregamento</v>
      </c>
      <c r="C10" s="38">
        <f>' PLANILHA ORÇAMENTARIA'!H9</f>
        <v>33472.143899999995</v>
      </c>
      <c r="D10" s="39">
        <f t="shared" si="0"/>
        <v>17.537704865629618</v>
      </c>
      <c r="E10" s="38">
        <f t="shared" si="1"/>
        <v>6694.4287799999993</v>
      </c>
      <c r="F10" s="40">
        <v>20</v>
      </c>
      <c r="G10" s="41">
        <f t="shared" si="2"/>
        <v>5020.8215849999988</v>
      </c>
      <c r="H10" s="40">
        <v>15</v>
      </c>
      <c r="I10" s="41">
        <f t="shared" si="3"/>
        <v>5020.8215849999988</v>
      </c>
      <c r="J10" s="40">
        <v>15</v>
      </c>
      <c r="K10" s="41">
        <f t="shared" si="4"/>
        <v>5020.8215849999988</v>
      </c>
      <c r="L10" s="40">
        <v>15</v>
      </c>
      <c r="M10" s="41">
        <f t="shared" si="5"/>
        <v>5020.8215849999988</v>
      </c>
      <c r="N10" s="40">
        <v>15</v>
      </c>
      <c r="O10" s="41">
        <f t="shared" si="6"/>
        <v>6694.4287799999993</v>
      </c>
      <c r="P10" s="40">
        <v>20</v>
      </c>
      <c r="Q10" s="43">
        <f t="shared" si="7"/>
        <v>1</v>
      </c>
    </row>
    <row r="11" spans="1:17" s="23" customFormat="1" ht="27.6">
      <c r="A11" s="37" t="s">
        <v>33</v>
      </c>
      <c r="B11" s="25" t="str">
        <f>' PLANILHA ORÇAMENTARIA'!C10</f>
        <v>Escavação mecanizada de valas ou cavas com altura até 2,00 m</v>
      </c>
      <c r="C11" s="38">
        <f>' PLANILHA ORÇAMENTARIA'!H10</f>
        <v>2702.4894028799999</v>
      </c>
      <c r="D11" s="39">
        <f t="shared" si="0"/>
        <v>1.4159673097665268</v>
      </c>
      <c r="E11" s="38">
        <f t="shared" si="1"/>
        <v>540.49788057600006</v>
      </c>
      <c r="F11" s="40">
        <v>20</v>
      </c>
      <c r="G11" s="41">
        <f t="shared" si="2"/>
        <v>405.37341043199996</v>
      </c>
      <c r="H11" s="40">
        <v>15</v>
      </c>
      <c r="I11" s="41">
        <f t="shared" si="3"/>
        <v>405.37341043199996</v>
      </c>
      <c r="J11" s="40">
        <v>15</v>
      </c>
      <c r="K11" s="41">
        <f t="shared" si="4"/>
        <v>405.37341043199996</v>
      </c>
      <c r="L11" s="40">
        <v>15</v>
      </c>
      <c r="M11" s="41">
        <f t="shared" si="5"/>
        <v>405.37341043199996</v>
      </c>
      <c r="N11" s="42">
        <v>15</v>
      </c>
      <c r="O11" s="41">
        <f t="shared" si="6"/>
        <v>540.49788057600006</v>
      </c>
      <c r="P11" s="40">
        <v>20</v>
      </c>
      <c r="Q11" s="43">
        <f t="shared" si="7"/>
        <v>1</v>
      </c>
    </row>
    <row r="12" spans="1:17" s="23" customFormat="1" ht="27.6">
      <c r="A12" s="37" t="s">
        <v>32</v>
      </c>
      <c r="B12" s="25" t="str">
        <f>' PLANILHA ORÇAMENTARIA'!C11</f>
        <v>Regularização e compactação mecanizada de superfície, sem controle do proctor normal</v>
      </c>
      <c r="C12" s="38">
        <f>' PLANILHA ORÇAMENTARIA'!H11</f>
        <v>4037.2555103999994</v>
      </c>
      <c r="D12" s="39">
        <f t="shared" si="0"/>
        <v>2.1153170176390188</v>
      </c>
      <c r="E12" s="38">
        <f t="shared" si="1"/>
        <v>807.45110207999994</v>
      </c>
      <c r="F12" s="40">
        <v>20</v>
      </c>
      <c r="G12" s="41">
        <f t="shared" si="2"/>
        <v>605.58832655999993</v>
      </c>
      <c r="H12" s="40">
        <v>15</v>
      </c>
      <c r="I12" s="41">
        <f t="shared" si="3"/>
        <v>605.58832655999993</v>
      </c>
      <c r="J12" s="40">
        <v>15</v>
      </c>
      <c r="K12" s="41">
        <f t="shared" si="4"/>
        <v>605.58832655999993</v>
      </c>
      <c r="L12" s="40">
        <v>15</v>
      </c>
      <c r="M12" s="41">
        <f t="shared" si="5"/>
        <v>605.58832655999993</v>
      </c>
      <c r="N12" s="42">
        <v>15</v>
      </c>
      <c r="O12" s="41">
        <f t="shared" si="6"/>
        <v>807.45110207999994</v>
      </c>
      <c r="P12" s="40">
        <v>20</v>
      </c>
      <c r="Q12" s="43">
        <f t="shared" si="7"/>
        <v>1</v>
      </c>
    </row>
    <row r="13" spans="1:17" s="23" customFormat="1">
      <c r="A13" s="37" t="s">
        <v>31</v>
      </c>
      <c r="B13" s="25" t="str">
        <f>' PLANILHA ORÇAMENTARIA'!C12</f>
        <v>Lastro de pedra britada</v>
      </c>
      <c r="C13" s="38">
        <f>' PLANILHA ORÇAMENTARIA'!H12</f>
        <v>6659.8942666099992</v>
      </c>
      <c r="D13" s="39">
        <f t="shared" si="0"/>
        <v>3.4894466405572846</v>
      </c>
      <c r="E13" s="38">
        <f t="shared" si="1"/>
        <v>1331.9788533219998</v>
      </c>
      <c r="F13" s="40">
        <v>20</v>
      </c>
      <c r="G13" s="41">
        <f t="shared" si="2"/>
        <v>998.98413999149989</v>
      </c>
      <c r="H13" s="40">
        <v>15</v>
      </c>
      <c r="I13" s="41">
        <f t="shared" si="3"/>
        <v>998.98413999149989</v>
      </c>
      <c r="J13" s="40">
        <v>15</v>
      </c>
      <c r="K13" s="41">
        <f t="shared" si="4"/>
        <v>998.98413999149989</v>
      </c>
      <c r="L13" s="40">
        <v>15</v>
      </c>
      <c r="M13" s="41">
        <f t="shared" si="5"/>
        <v>998.98413999149989</v>
      </c>
      <c r="N13" s="42">
        <v>15</v>
      </c>
      <c r="O13" s="41">
        <f t="shared" si="6"/>
        <v>1331.9788533219998</v>
      </c>
      <c r="P13" s="40">
        <v>20</v>
      </c>
      <c r="Q13" s="43">
        <f t="shared" si="7"/>
        <v>1</v>
      </c>
    </row>
    <row r="14" spans="1:17" s="23" customFormat="1" ht="41.4">
      <c r="A14" s="37" t="s">
        <v>30</v>
      </c>
      <c r="B14" s="25" t="str">
        <f>' PLANILHA ORÇAMENTARIA'!C13</f>
        <v>Armadura em tela soldada de aço (ARMACAO EM TELA DE ACO SOLDADA NERVURADA Q-138, ACO CA-60, 4,2MM, MALHA 10X10CM)</v>
      </c>
      <c r="C14" s="38">
        <f>' PLANILHA ORÇAMENTARIA'!H13</f>
        <v>31449.396496319998</v>
      </c>
      <c r="D14" s="39">
        <f t="shared" si="0"/>
        <v>16.477887870057419</v>
      </c>
      <c r="E14" s="38">
        <f t="shared" si="1"/>
        <v>6289.8792992640001</v>
      </c>
      <c r="F14" s="40">
        <v>20</v>
      </c>
      <c r="G14" s="41">
        <f t="shared" si="2"/>
        <v>4717.4094744479999</v>
      </c>
      <c r="H14" s="40">
        <v>15</v>
      </c>
      <c r="I14" s="41">
        <f t="shared" si="3"/>
        <v>4717.4094744479999</v>
      </c>
      <c r="J14" s="40">
        <v>15</v>
      </c>
      <c r="K14" s="41">
        <f t="shared" si="4"/>
        <v>4717.4094744479999</v>
      </c>
      <c r="L14" s="40">
        <v>15</v>
      </c>
      <c r="M14" s="41">
        <f t="shared" si="5"/>
        <v>4717.4094744479999</v>
      </c>
      <c r="N14" s="42">
        <v>15</v>
      </c>
      <c r="O14" s="41">
        <f t="shared" si="6"/>
        <v>6289.8792992640001</v>
      </c>
      <c r="P14" s="40">
        <v>20</v>
      </c>
      <c r="Q14" s="43">
        <f t="shared" si="7"/>
        <v>1</v>
      </c>
    </row>
    <row r="15" spans="1:17" s="23" customFormat="1">
      <c r="A15" s="37" t="s">
        <v>29</v>
      </c>
      <c r="B15" s="25" t="str">
        <f>' PLANILHA ORÇAMENTARIA'!C14</f>
        <v>Concreto usinado, fck = 20,0 MPa</v>
      </c>
      <c r="C15" s="38">
        <f>' PLANILHA ORÇAMENTARIA'!H14</f>
        <v>89016.094156549996</v>
      </c>
      <c r="D15" s="39">
        <f t="shared" si="0"/>
        <v>46.639916232215754</v>
      </c>
      <c r="E15" s="38">
        <f t="shared" si="1"/>
        <v>17803.218831310001</v>
      </c>
      <c r="F15" s="40">
        <v>20</v>
      </c>
      <c r="G15" s="41">
        <f t="shared" si="2"/>
        <v>13352.414123482498</v>
      </c>
      <c r="H15" s="40">
        <v>15</v>
      </c>
      <c r="I15" s="41">
        <f t="shared" si="3"/>
        <v>13352.414123482498</v>
      </c>
      <c r="J15" s="40">
        <v>15</v>
      </c>
      <c r="K15" s="41">
        <f t="shared" si="4"/>
        <v>13352.414123482498</v>
      </c>
      <c r="L15" s="40">
        <v>15</v>
      </c>
      <c r="M15" s="41">
        <f t="shared" si="5"/>
        <v>13352.414123482498</v>
      </c>
      <c r="N15" s="42">
        <v>15</v>
      </c>
      <c r="O15" s="41">
        <f t="shared" si="6"/>
        <v>17803.218831310001</v>
      </c>
      <c r="P15" s="40">
        <v>20</v>
      </c>
      <c r="Q15" s="43">
        <f t="shared" si="7"/>
        <v>1</v>
      </c>
    </row>
    <row r="16" spans="1:17" s="23" customFormat="1" ht="27.6">
      <c r="A16" s="37" t="s">
        <v>55</v>
      </c>
      <c r="B16" s="25" t="s">
        <v>48</v>
      </c>
      <c r="C16" s="38">
        <f>' PLANILHA ORÇAMENTARIA'!H15</f>
        <v>22324.375113119997</v>
      </c>
      <c r="D16" s="39">
        <f t="shared" si="0"/>
        <v>11.696839712842696</v>
      </c>
      <c r="E16" s="38">
        <f t="shared" si="1"/>
        <v>4464.8750226239999</v>
      </c>
      <c r="F16" s="40">
        <v>20</v>
      </c>
      <c r="G16" s="41">
        <f t="shared" si="2"/>
        <v>3348.6562669679993</v>
      </c>
      <c r="H16" s="40">
        <v>15</v>
      </c>
      <c r="I16" s="41">
        <f t="shared" si="3"/>
        <v>3348.6562669679993</v>
      </c>
      <c r="J16" s="40">
        <v>15</v>
      </c>
      <c r="K16" s="41">
        <f t="shared" si="4"/>
        <v>3348.6562669679993</v>
      </c>
      <c r="L16" s="40">
        <v>15</v>
      </c>
      <c r="M16" s="41">
        <f t="shared" si="5"/>
        <v>3348.6562669679993</v>
      </c>
      <c r="N16" s="42">
        <v>15</v>
      </c>
      <c r="O16" s="41">
        <f t="shared" si="6"/>
        <v>4464.8750226239999</v>
      </c>
      <c r="P16" s="40">
        <v>20</v>
      </c>
      <c r="Q16" s="43">
        <f t="shared" si="7"/>
        <v>1</v>
      </c>
    </row>
    <row r="17" spans="1:17" s="22" customFormat="1">
      <c r="A17" s="44"/>
      <c r="B17" s="45" t="s">
        <v>28</v>
      </c>
      <c r="C17" s="46">
        <f>SUM(C9:C16)</f>
        <v>190858.17760338</v>
      </c>
      <c r="D17" s="47">
        <f>(C17/C17)</f>
        <v>1</v>
      </c>
      <c r="E17" s="46">
        <f>SUM(E9:E16)</f>
        <v>39128.858526675998</v>
      </c>
      <c r="F17" s="48">
        <f>E17/C17*100</f>
        <v>20.501536281033339</v>
      </c>
      <c r="G17" s="46">
        <f>SUM(G9:G16)</f>
        <v>28449.247326881996</v>
      </c>
      <c r="H17" s="49">
        <f>G17/C17*100</f>
        <v>14.905961947306245</v>
      </c>
      <c r="I17" s="46">
        <f>SUM(I9:I16)</f>
        <v>28449.247326881996</v>
      </c>
      <c r="J17" s="49">
        <f>I17/C17*100</f>
        <v>14.905961947306245</v>
      </c>
      <c r="K17" s="46">
        <f>SUM(K9:K16)</f>
        <v>28449.247326881996</v>
      </c>
      <c r="L17" s="49">
        <f>K17/C17*100</f>
        <v>14.905961947306245</v>
      </c>
      <c r="M17" s="46">
        <f>SUM(M9:M16)</f>
        <v>28449.247326881996</v>
      </c>
      <c r="N17" s="49">
        <f>M17/C17*100</f>
        <v>14.905961947306245</v>
      </c>
      <c r="O17" s="46">
        <f>SUM(O9:O16)</f>
        <v>37932.329769176002</v>
      </c>
      <c r="P17" s="49">
        <f>O17/C17*100</f>
        <v>19.874615929741665</v>
      </c>
      <c r="Q17" s="43">
        <f t="shared" si="7"/>
        <v>0.99999999999999989</v>
      </c>
    </row>
    <row r="20" spans="1:17">
      <c r="B20" s="21" t="s">
        <v>56</v>
      </c>
    </row>
  </sheetData>
  <mergeCells count="7">
    <mergeCell ref="O7:P7"/>
    <mergeCell ref="A2:Q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50" orientation="landscape" r:id="rId1"/>
  <headerFooter scaleWithDoc="0" alignWithMargins="0">
    <oddHeader>&amp;C&amp;G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 PLANILHA ORÇAMENTARIA</vt:lpstr>
      <vt:lpstr>CRONOGRAMA</vt:lpstr>
      <vt:lpstr>Planilha1</vt:lpstr>
      <vt:lpstr>' PLANILHA ORÇAMENTARIA'!Area_de_impressao</vt:lpstr>
      <vt:lpstr>CRONOGRAMA!Area_de_impressao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</dc:creator>
  <cp:lastModifiedBy>João Zefiro</cp:lastModifiedBy>
  <cp:lastPrinted>2019-04-11T18:39:00Z</cp:lastPrinted>
  <dcterms:created xsi:type="dcterms:W3CDTF">2015-11-13T15:05:52Z</dcterms:created>
  <dcterms:modified xsi:type="dcterms:W3CDTF">2019-04-11T19:32:17Z</dcterms:modified>
</cp:coreProperties>
</file>