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1"/>
  </bookViews>
  <sheets>
    <sheet name="Plan1" sheetId="1" state="visible" r:id="rId2"/>
    <sheet name="Plan2" sheetId="2" state="visible" r:id="rId3"/>
    <sheet name="Plan3" sheetId="3" state="visible" r:id="rId4"/>
  </sheets>
  <definedNames>
    <definedName function="false" hidden="false" name="Print_Area_1" vbProcedure="false">Plan2!$A$1:$L$41</definedName>
    <definedName function="false" hidden="false" name="_xlnm.Print_Area" vbProcedure="false">Plan1!$A$1:$O$57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<sst xmlns="http://schemas.openxmlformats.org/spreadsheetml/2006/main" count="93" uniqueCount="70">
  <si>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</si>
  <si>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</si>
  <si>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</si>
  <si>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</si>
  <si>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</si>
  <si>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</si>
  <si>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</si>
  <si>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</si>
  <si>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</si>
  <si>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</si>
  <si>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</si>
  <si>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</si>
  <si>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</si>
  <si>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</si>
  <si>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</si>
  <si>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</si>
  <si>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</si>
  <si>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</si>
  <si>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</si>
  <si>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</si>
  <si>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</si>
  <si>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</si>
  <si>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</si>
  <si>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</si>
  <si>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</si>
  <si>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</si>
  <si>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</si>
  <si>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</si>
  <si>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</si>
  <si>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</si>
  <si>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</si>
  <si>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</si>
  <si>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</si>
  <si>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</si>
  <si>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</si>
  <si>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</si>
  <si>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</si>
  <si>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</si>
  <si>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</si>
  <si>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</si>
  <si>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</si>
  <si>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</si>
  <si>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</si>
  <si>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</si>
  <si>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</si>
  <si>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</si>
  <si>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</si>
  <si>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</si>
  <si>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</si>
  <si>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</si>
  <si>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</si>
  <si>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>OBRA: REFORMA DE RESIDÊNCIA DANIFICADA </t>
  </si>
  <si>
    <t> REFORMA DA RESIDÊNCIA DANIFICADA – 2º ADITIVO</t>
  </si>
  <si>
    <t>PROPRIETÁRIA: SONIA ZAMPIERI GONÇALVES FUTIGAMI</t>
  </si>
  <si>
    <t>LOCAL: RUA DOS ANJOS, 42 – VILA GERMANO – BIRIGUI-SP</t>
  </si>
  <si>
    <t>CRONOGRAMA FÍSICO – FINANCEIRO </t>
  </si>
  <si>
    <t>Valores</t>
  </si>
  <si>
    <t>TOTAL</t>
  </si>
  <si>
    <t>DEMOLIÇÕES E RETIRADAS</t>
  </si>
  <si>
    <t>FUNDAÇÃO</t>
  </si>
  <si>
    <t>ALVENARIA</t>
  </si>
  <si>
    <t>4.0</t>
  </si>
  <si>
    <t>PISOS INTERNOS E EXTERNOS</t>
  </si>
  <si>
    <t>FORRO</t>
  </si>
  <si>
    <t>SERVIÇOS COMPLEMENTARES</t>
  </si>
  <si>
    <t>                  -</t>
  </si>
  <si>
    <t>(Vinte e Cinco Mil Cento e Um Reais e Oitenta e Um Centavos)</t>
  </si>
  <si>
    <t>Birigui, 09 de Abril de 2019.</t>
  </si>
  <si>
    <t>Engº MAURICIO PEREIRA                            Eng.º ALEXANDRE J. SABINO LASILA                Eng.º  SAULO GIAMPIETRO</t>
  </si>
  <si>
    <t>Depto. Obras e Projetos                                         Secretario Adjunto de Obras                               Secretário de Obras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</si>
</sst>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%"/>
    <numFmt numFmtId="167" formatCode="0.00%"/>
    <numFmt numFmtId="168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3" borderId="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2" borderId="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6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3" borderId="1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4" fillId="4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5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6.0765306122449"/>
    <col collapsed="false" hidden="false" max="2" min="2" style="0" width="23.0816326530612"/>
    <col collapsed="false" hidden="false" max="3" min="3" style="0" width="8.77551020408163"/>
    <col collapsed="false" hidden="false" max="15" min="4" style="0" width="6.0765306122449"/>
    <col collapsed="false" hidden="false" max="1025" min="16" style="0" width="8.10204081632653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15" hidden="false" customHeight="false" outlineLevel="0" collapsed="false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customFormat="false" ht="15" hidden="false" customHeight="false" outlineLevel="0" collapsed="false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customFormat="false" ht="15" hidden="false" customHeight="false" outlineLevel="0" collapsed="false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customFormat="false" ht="15" hidden="false" customHeight="false" outlineLevel="0" collapsed="false">
      <c r="A6" s="2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customFormat="false" ht="15" hidden="false" customHeight="false" outlineLevel="0" collapsed="false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customFormat="false" ht="15" hidden="false" customHeight="fals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="8" customFormat="true" ht="15" hidden="false" customHeight="true" outlineLevel="0" collapsed="false">
      <c r="A9" s="6" t="s">
        <v>7</v>
      </c>
      <c r="B9" s="6" t="s">
        <v>8</v>
      </c>
      <c r="C9" s="6" t="s">
        <v>9</v>
      </c>
      <c r="D9" s="7" t="s">
        <v>10</v>
      </c>
      <c r="E9" s="7"/>
      <c r="F9" s="7" t="s">
        <v>11</v>
      </c>
      <c r="G9" s="7"/>
      <c r="H9" s="7" t="s">
        <v>12</v>
      </c>
      <c r="I9" s="7"/>
      <c r="J9" s="7" t="s">
        <v>13</v>
      </c>
      <c r="K9" s="7"/>
      <c r="L9" s="7" t="s">
        <v>14</v>
      </c>
      <c r="M9" s="7"/>
      <c r="N9" s="7" t="s">
        <v>15</v>
      </c>
      <c r="O9" s="7"/>
    </row>
    <row r="10" customFormat="false" ht="15" hidden="false" customHeight="false" outlineLevel="0" collapsed="false">
      <c r="A10" s="5" t="s">
        <v>16</v>
      </c>
      <c r="B10" s="9" t="s">
        <v>17</v>
      </c>
      <c r="C10" s="10" t="n">
        <v>18500</v>
      </c>
      <c r="D10" s="11" t="n">
        <v>1</v>
      </c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customFormat="false" ht="15" hidden="false" customHeight="false" outlineLevel="0" collapsed="false">
      <c r="A11" s="5"/>
      <c r="B11" s="9"/>
      <c r="C11" s="10"/>
      <c r="D11" s="10" t="n">
        <f aca="false">C10*D10</f>
        <v>18500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customFormat="false" ht="15" hidden="false" customHeight="false" outlineLevel="0" collapsed="false">
      <c r="A12" s="5" t="s">
        <v>18</v>
      </c>
      <c r="B12" s="9" t="s">
        <v>19</v>
      </c>
      <c r="C12" s="10" t="n">
        <v>23200</v>
      </c>
      <c r="D12" s="11" t="n">
        <v>0.8</v>
      </c>
      <c r="E12" s="11"/>
      <c r="F12" s="11" t="n">
        <v>0.2</v>
      </c>
      <c r="G12" s="11"/>
      <c r="H12" s="12"/>
      <c r="I12" s="12"/>
      <c r="J12" s="12"/>
      <c r="K12" s="12"/>
      <c r="L12" s="12"/>
      <c r="M12" s="12"/>
      <c r="N12" s="12"/>
      <c r="O12" s="12"/>
    </row>
    <row r="13" customFormat="false" ht="15" hidden="false" customHeight="false" outlineLevel="0" collapsed="false">
      <c r="A13" s="5"/>
      <c r="B13" s="9"/>
      <c r="C13" s="10"/>
      <c r="D13" s="10" t="n">
        <f aca="false">$C$12*D12</f>
        <v>18560</v>
      </c>
      <c r="E13" s="10"/>
      <c r="F13" s="10" t="n">
        <f aca="false">$C$12*F12</f>
        <v>4640</v>
      </c>
      <c r="G13" s="10"/>
      <c r="H13" s="10"/>
      <c r="I13" s="10"/>
      <c r="J13" s="10"/>
      <c r="K13" s="10"/>
      <c r="L13" s="10"/>
      <c r="M13" s="10"/>
      <c r="N13" s="10"/>
      <c r="O13" s="10"/>
    </row>
    <row r="14" customFormat="false" ht="15" hidden="false" customHeight="false" outlineLevel="0" collapsed="false">
      <c r="A14" s="5" t="s">
        <v>20</v>
      </c>
      <c r="B14" s="9" t="s">
        <v>21</v>
      </c>
      <c r="C14" s="10" t="n">
        <v>35200</v>
      </c>
      <c r="D14" s="11" t="n">
        <v>0.15</v>
      </c>
      <c r="E14" s="11"/>
      <c r="F14" s="11" t="n">
        <v>0.35</v>
      </c>
      <c r="G14" s="11"/>
      <c r="H14" s="11" t="n">
        <v>0.5</v>
      </c>
      <c r="I14" s="11"/>
      <c r="J14" s="12"/>
      <c r="K14" s="12"/>
      <c r="L14" s="12"/>
      <c r="M14" s="12"/>
      <c r="N14" s="12"/>
      <c r="O14" s="12"/>
    </row>
    <row r="15" customFormat="false" ht="15" hidden="false" customHeight="false" outlineLevel="0" collapsed="false">
      <c r="A15" s="5"/>
      <c r="B15" s="9"/>
      <c r="C15" s="10"/>
      <c r="D15" s="10" t="n">
        <f aca="false">$C$14*D14</f>
        <v>5280</v>
      </c>
      <c r="E15" s="10"/>
      <c r="F15" s="10" t="n">
        <f aca="false">$C$14*F14</f>
        <v>12320</v>
      </c>
      <c r="G15" s="10"/>
      <c r="H15" s="10" t="n">
        <f aca="false">$C$14*H14</f>
        <v>17600</v>
      </c>
      <c r="I15" s="10"/>
      <c r="J15" s="10"/>
      <c r="K15" s="10"/>
      <c r="L15" s="10"/>
      <c r="M15" s="10"/>
      <c r="N15" s="10"/>
      <c r="O15" s="10"/>
    </row>
    <row r="16" customFormat="false" ht="15" hidden="false" customHeight="false" outlineLevel="0" collapsed="false">
      <c r="A16" s="5" t="s">
        <v>22</v>
      </c>
      <c r="B16" s="9" t="s">
        <v>23</v>
      </c>
      <c r="C16" s="10" t="n">
        <v>21300</v>
      </c>
      <c r="D16" s="11" t="n">
        <v>0.05</v>
      </c>
      <c r="E16" s="11"/>
      <c r="F16" s="11" t="n">
        <v>0.25</v>
      </c>
      <c r="G16" s="11"/>
      <c r="H16" s="11" t="n">
        <v>0.35</v>
      </c>
      <c r="I16" s="11"/>
      <c r="J16" s="11" t="n">
        <v>0.25</v>
      </c>
      <c r="K16" s="11"/>
      <c r="L16" s="11" t="n">
        <v>0.1</v>
      </c>
      <c r="M16" s="11"/>
      <c r="N16" s="12"/>
      <c r="O16" s="12"/>
    </row>
    <row r="17" customFormat="false" ht="15" hidden="false" customHeight="false" outlineLevel="0" collapsed="false">
      <c r="A17" s="5"/>
      <c r="B17" s="9"/>
      <c r="C17" s="10"/>
      <c r="D17" s="10" t="n">
        <f aca="false">$C$16*D16</f>
        <v>1065</v>
      </c>
      <c r="E17" s="10"/>
      <c r="F17" s="10" t="n">
        <f aca="false">$C$16*F16</f>
        <v>5325</v>
      </c>
      <c r="G17" s="10"/>
      <c r="H17" s="10" t="n">
        <f aca="false">$C$16*H16</f>
        <v>7455</v>
      </c>
      <c r="I17" s="10"/>
      <c r="J17" s="10" t="n">
        <f aca="false">$C$16*J16</f>
        <v>5325</v>
      </c>
      <c r="K17" s="10"/>
      <c r="L17" s="10" t="n">
        <f aca="false">$C$16*L16</f>
        <v>2130</v>
      </c>
      <c r="M17" s="10"/>
      <c r="N17" s="10"/>
      <c r="O17" s="10"/>
    </row>
    <row r="18" customFormat="false" ht="15" hidden="false" customHeight="false" outlineLevel="0" collapsed="false">
      <c r="A18" s="5" t="s">
        <v>24</v>
      </c>
      <c r="B18" s="9" t="s">
        <v>25</v>
      </c>
      <c r="C18" s="10" t="n">
        <v>16600</v>
      </c>
      <c r="D18" s="12"/>
      <c r="E18" s="12"/>
      <c r="F18" s="11" t="n">
        <v>0.15</v>
      </c>
      <c r="G18" s="11"/>
      <c r="H18" s="11" t="n">
        <v>0.25</v>
      </c>
      <c r="I18" s="11"/>
      <c r="J18" s="11" t="n">
        <v>0.45</v>
      </c>
      <c r="K18" s="11"/>
      <c r="L18" s="11" t="n">
        <v>0.1</v>
      </c>
      <c r="M18" s="11"/>
      <c r="N18" s="11" t="n">
        <v>0.05</v>
      </c>
      <c r="O18" s="11"/>
    </row>
    <row r="19" customFormat="false" ht="15" hidden="false" customHeight="false" outlineLevel="0" collapsed="false">
      <c r="A19" s="5"/>
      <c r="B19" s="9"/>
      <c r="C19" s="10"/>
      <c r="D19" s="10"/>
      <c r="E19" s="10"/>
      <c r="F19" s="10" t="n">
        <f aca="false">$C$18*F18</f>
        <v>2490</v>
      </c>
      <c r="G19" s="10"/>
      <c r="H19" s="10" t="n">
        <f aca="false">$C$18*H18</f>
        <v>4150</v>
      </c>
      <c r="I19" s="10"/>
      <c r="J19" s="10" t="n">
        <f aca="false">$C$18*J18</f>
        <v>7470</v>
      </c>
      <c r="K19" s="10"/>
      <c r="L19" s="10" t="n">
        <f aca="false">$C$18*L18</f>
        <v>1660</v>
      </c>
      <c r="M19" s="10"/>
      <c r="N19" s="10" t="n">
        <f aca="false">$C$18*N18</f>
        <v>830</v>
      </c>
      <c r="O19" s="10"/>
    </row>
    <row r="20" customFormat="false" ht="15" hidden="false" customHeight="false" outlineLevel="0" collapsed="false">
      <c r="A20" s="5" t="s">
        <v>26</v>
      </c>
      <c r="B20" s="9" t="s">
        <v>27</v>
      </c>
      <c r="C20" s="10" t="n">
        <v>14500</v>
      </c>
      <c r="D20" s="12"/>
      <c r="E20" s="12"/>
      <c r="F20" s="11" t="n">
        <v>0.2</v>
      </c>
      <c r="G20" s="11"/>
      <c r="H20" s="11" t="n">
        <v>0.25</v>
      </c>
      <c r="I20" s="11"/>
      <c r="J20" s="11" t="n">
        <v>0.2</v>
      </c>
      <c r="K20" s="11"/>
      <c r="L20" s="11" t="n">
        <v>0.2</v>
      </c>
      <c r="M20" s="11"/>
      <c r="N20" s="11" t="n">
        <v>0.15</v>
      </c>
      <c r="O20" s="11"/>
    </row>
    <row r="21" customFormat="false" ht="15" hidden="false" customHeight="false" outlineLevel="0" collapsed="false">
      <c r="A21" s="5"/>
      <c r="B21" s="9"/>
      <c r="C21" s="10"/>
      <c r="D21" s="10"/>
      <c r="E21" s="10"/>
      <c r="F21" s="10" t="n">
        <f aca="false">$C$20*F20</f>
        <v>2900</v>
      </c>
      <c r="G21" s="10"/>
      <c r="H21" s="10" t="n">
        <f aca="false">$C$20*H20</f>
        <v>3625</v>
      </c>
      <c r="I21" s="10"/>
      <c r="J21" s="10" t="n">
        <f aca="false">$C$20*J20</f>
        <v>2900</v>
      </c>
      <c r="K21" s="10"/>
      <c r="L21" s="10" t="n">
        <f aca="false">$C$20*L20</f>
        <v>2900</v>
      </c>
      <c r="M21" s="10"/>
      <c r="N21" s="10" t="n">
        <f aca="false">$C$20*N20</f>
        <v>2175</v>
      </c>
      <c r="O21" s="10"/>
    </row>
    <row r="22" customFormat="false" ht="15" hidden="false" customHeight="false" outlineLevel="0" collapsed="false">
      <c r="A22" s="5" t="s">
        <v>28</v>
      </c>
      <c r="B22" s="9" t="s">
        <v>29</v>
      </c>
      <c r="C22" s="10" t="n">
        <v>30300</v>
      </c>
      <c r="D22" s="12"/>
      <c r="E22" s="12"/>
      <c r="F22" s="12"/>
      <c r="G22" s="12"/>
      <c r="H22" s="11" t="n">
        <v>0.2</v>
      </c>
      <c r="I22" s="11"/>
      <c r="J22" s="11" t="n">
        <v>0.25</v>
      </c>
      <c r="K22" s="11"/>
      <c r="L22" s="11" t="n">
        <v>0.35</v>
      </c>
      <c r="M22" s="11"/>
      <c r="N22" s="11" t="n">
        <v>0.2</v>
      </c>
      <c r="O22" s="11"/>
    </row>
    <row r="23" customFormat="false" ht="15" hidden="false" customHeight="false" outlineLevel="0" collapsed="false">
      <c r="A23" s="5"/>
      <c r="B23" s="9"/>
      <c r="C23" s="10"/>
      <c r="D23" s="10"/>
      <c r="E23" s="10"/>
      <c r="F23" s="10"/>
      <c r="G23" s="10"/>
      <c r="H23" s="10" t="n">
        <f aca="false">$C$22*H22</f>
        <v>6060</v>
      </c>
      <c r="I23" s="10"/>
      <c r="J23" s="10" t="n">
        <f aca="false">$C$22*J22</f>
        <v>7575</v>
      </c>
      <c r="K23" s="10"/>
      <c r="L23" s="10" t="n">
        <f aca="false">$C$22*L22</f>
        <v>10605</v>
      </c>
      <c r="M23" s="10"/>
      <c r="N23" s="10" t="n">
        <f aca="false">$C$22*N22</f>
        <v>6060</v>
      </c>
      <c r="O23" s="10"/>
    </row>
    <row r="24" customFormat="false" ht="15" hidden="false" customHeight="false" outlineLevel="0" collapsed="false">
      <c r="A24" s="5" t="s">
        <v>30</v>
      </c>
      <c r="B24" s="9" t="s">
        <v>31</v>
      </c>
      <c r="C24" s="10" t="n">
        <v>6400</v>
      </c>
      <c r="D24" s="12"/>
      <c r="E24" s="12"/>
      <c r="F24" s="12"/>
      <c r="G24" s="12"/>
      <c r="H24" s="11" t="n">
        <v>0.3</v>
      </c>
      <c r="I24" s="11"/>
      <c r="J24" s="11" t="n">
        <v>0.25</v>
      </c>
      <c r="K24" s="11"/>
      <c r="L24" s="11" t="n">
        <v>0.25</v>
      </c>
      <c r="M24" s="11"/>
      <c r="N24" s="11" t="n">
        <v>0.2</v>
      </c>
      <c r="O24" s="11"/>
    </row>
    <row r="25" customFormat="false" ht="15" hidden="false" customHeight="false" outlineLevel="0" collapsed="false">
      <c r="A25" s="5"/>
      <c r="B25" s="9"/>
      <c r="C25" s="10"/>
      <c r="D25" s="10"/>
      <c r="E25" s="10"/>
      <c r="F25" s="10"/>
      <c r="G25" s="10"/>
      <c r="H25" s="10" t="n">
        <f aca="false">$C$24*H24</f>
        <v>1920</v>
      </c>
      <c r="I25" s="10"/>
      <c r="J25" s="10" t="n">
        <f aca="false">$C$24*J24</f>
        <v>1600</v>
      </c>
      <c r="K25" s="10"/>
      <c r="L25" s="10" t="n">
        <f aca="false">$C$24*L24</f>
        <v>1600</v>
      </c>
      <c r="M25" s="10"/>
      <c r="N25" s="10" t="n">
        <f aca="false">$C$24*N24</f>
        <v>1280</v>
      </c>
      <c r="O25" s="10"/>
    </row>
    <row r="26" customFormat="false" ht="15" hidden="false" customHeight="false" outlineLevel="0" collapsed="false">
      <c r="A26" s="5" t="s">
        <v>32</v>
      </c>
      <c r="B26" s="9" t="s">
        <v>33</v>
      </c>
      <c r="C26" s="10" t="n">
        <v>21500</v>
      </c>
      <c r="D26" s="12"/>
      <c r="E26" s="12"/>
      <c r="F26" s="12"/>
      <c r="G26" s="12"/>
      <c r="H26" s="12"/>
      <c r="I26" s="12"/>
      <c r="J26" s="12"/>
      <c r="K26" s="12"/>
      <c r="L26" s="11" t="n">
        <v>0.5</v>
      </c>
      <c r="M26" s="11"/>
      <c r="N26" s="11" t="n">
        <v>0.5</v>
      </c>
      <c r="O26" s="11"/>
    </row>
    <row r="27" customFormat="false" ht="15" hidden="false" customHeight="false" outlineLevel="0" collapsed="false">
      <c r="A27" s="5"/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 t="n">
        <f aca="false">$C$26*L26</f>
        <v>10750</v>
      </c>
      <c r="M27" s="10"/>
      <c r="N27" s="10" t="n">
        <f aca="false">$C$26*N26</f>
        <v>10750</v>
      </c>
      <c r="O27" s="10"/>
    </row>
    <row r="28" customFormat="false" ht="15" hidden="false" customHeight="false" outlineLevel="0" collapsed="false">
      <c r="A28" s="5" t="s">
        <v>34</v>
      </c>
      <c r="B28" s="9" t="s">
        <v>35</v>
      </c>
      <c r="C28" s="10" t="n">
        <v>27100</v>
      </c>
      <c r="D28" s="12"/>
      <c r="E28" s="12"/>
      <c r="F28" s="12"/>
      <c r="G28" s="12"/>
      <c r="H28" s="12"/>
      <c r="I28" s="12"/>
      <c r="J28" s="12"/>
      <c r="K28" s="12"/>
      <c r="L28" s="11" t="n">
        <v>0.5</v>
      </c>
      <c r="M28" s="11"/>
      <c r="N28" s="11" t="n">
        <v>0.5</v>
      </c>
      <c r="O28" s="11"/>
    </row>
    <row r="29" customFormat="false" ht="15" hidden="false" customHeight="false" outlineLevel="0" collapsed="false">
      <c r="A29" s="5"/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 t="n">
        <f aca="false">$C$28*L28</f>
        <v>13550</v>
      </c>
      <c r="M29" s="10"/>
      <c r="N29" s="10" t="n">
        <f aca="false">$C$28*N28</f>
        <v>13550</v>
      </c>
      <c r="O29" s="10"/>
    </row>
    <row r="30" customFormat="false" ht="15" hidden="false" customHeight="false" outlineLevel="0" collapsed="false">
      <c r="A30" s="5" t="s">
        <v>36</v>
      </c>
      <c r="B30" s="9" t="s">
        <v>37</v>
      </c>
      <c r="C30" s="10" t="n">
        <v>1400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1" t="n">
        <v>1</v>
      </c>
      <c r="O30" s="11"/>
    </row>
    <row r="31" customFormat="false" ht="15" hidden="false" customHeight="false" outlineLevel="0" collapsed="false">
      <c r="A31" s="5"/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 t="n">
        <f aca="false">N30*C30</f>
        <v>1400</v>
      </c>
      <c r="O31" s="10"/>
    </row>
    <row r="32" customFormat="false" ht="15" hidden="false" customHeight="false" outlineLevel="0" collapsed="false">
      <c r="A32" s="9" t="s">
        <v>38</v>
      </c>
      <c r="B32" s="9"/>
      <c r="C32" s="13" t="n">
        <v>1</v>
      </c>
      <c r="D32" s="11" t="n">
        <f aca="false">(D31+D29+D27+D25+D23+D21+D19+D17+D15+D13+D11)/$C$34</f>
        <v>0.200949074074074</v>
      </c>
      <c r="E32" s="11"/>
      <c r="F32" s="11" t="n">
        <f aca="false">(F31+F29+F27+F25+F23+F21+F19+F17+F15+F13+F11)/$C$34</f>
        <v>0.128125</v>
      </c>
      <c r="G32" s="11"/>
      <c r="H32" s="11" t="n">
        <f aca="false">(H31+H29+H27+H25+H23+H21+H19+H17+H15+H13+H11)/$C$34</f>
        <v>0.188935185185185</v>
      </c>
      <c r="I32" s="11"/>
      <c r="J32" s="11" t="n">
        <f aca="false">(J31+J29+J27+J25+J23+J21+J19+J17+J15+J13+J11)/$C$34</f>
        <v>0.115138888888889</v>
      </c>
      <c r="K32" s="11"/>
      <c r="L32" s="11" t="n">
        <f aca="false">(L31+L29+L27+L25+L23+L21+L19+L17+L15+L13+L11)/$C$34</f>
        <v>0.199976851851852</v>
      </c>
      <c r="M32" s="11"/>
      <c r="N32" s="11" t="n">
        <f aca="false">(N31+N29+N27+N25+N23+N21+N19+N17+N15+N13+N11)/$C$34</f>
        <v>0.166875</v>
      </c>
      <c r="O32" s="11"/>
    </row>
    <row r="33" customFormat="false" ht="15" hidden="false" customHeight="false" outlineLevel="0" collapsed="false">
      <c r="A33" s="9" t="s">
        <v>39</v>
      </c>
      <c r="B33" s="9"/>
      <c r="C33" s="14" t="s">
        <v>40</v>
      </c>
      <c r="D33" s="11" t="n">
        <f aca="false">D32</f>
        <v>0.200949074074074</v>
      </c>
      <c r="E33" s="11"/>
      <c r="F33" s="11" t="n">
        <f aca="false">D33+F32</f>
        <v>0.329074074074074</v>
      </c>
      <c r="G33" s="11"/>
      <c r="H33" s="11" t="n">
        <f aca="false">F33+H32</f>
        <v>0.518009259259259</v>
      </c>
      <c r="I33" s="11"/>
      <c r="J33" s="11" t="n">
        <f aca="false">H33+J32</f>
        <v>0.633148148148148</v>
      </c>
      <c r="K33" s="11"/>
      <c r="L33" s="11" t="n">
        <f aca="false">J33+L32</f>
        <v>0.833125</v>
      </c>
      <c r="M33" s="11"/>
      <c r="N33" s="11" t="n">
        <f aca="false">L33+N32</f>
        <v>1</v>
      </c>
      <c r="O33" s="11"/>
    </row>
    <row r="34" customFormat="false" ht="15" hidden="false" customHeight="false" outlineLevel="0" collapsed="false">
      <c r="A34" s="9" t="s">
        <v>41</v>
      </c>
      <c r="B34" s="9"/>
      <c r="C34" s="15" t="n">
        <f aca="false">SUM(C10:C31)</f>
        <v>216000</v>
      </c>
      <c r="D34" s="16" t="n">
        <f aca="false">D31+D29+D27+D25+D23+D21+D19+D17+D15+D13+D11</f>
        <v>43405</v>
      </c>
      <c r="E34" s="16"/>
      <c r="F34" s="16" t="n">
        <f aca="false">F31+F29+F27+F25+F23+F21+F19+F17+F15+F13+F11</f>
        <v>27675</v>
      </c>
      <c r="G34" s="16"/>
      <c r="H34" s="16" t="n">
        <f aca="false">H31+H29+H27+H25+H23+H21+H19+H17+H15+H13+H11</f>
        <v>40810</v>
      </c>
      <c r="I34" s="16"/>
      <c r="J34" s="16" t="n">
        <f aca="false">J31+J29+J27+J25+J23+J21+J19+J17+J15+J13+J11</f>
        <v>24870</v>
      </c>
      <c r="K34" s="16"/>
      <c r="L34" s="16" t="n">
        <f aca="false">L31+L29+L27+L25+L23+L21+L19+L17+L15+L13+L11</f>
        <v>43195</v>
      </c>
      <c r="M34" s="16"/>
      <c r="N34" s="16" t="n">
        <f aca="false">N31+N29+N27+N25+N23+N21+N19+N17+N15+N13+N11</f>
        <v>36045</v>
      </c>
      <c r="O34" s="16"/>
    </row>
    <row r="35" customFormat="false" ht="15" hidden="false" customHeight="false" outlineLevel="0" collapsed="false">
      <c r="A35" s="9" t="s">
        <v>42</v>
      </c>
      <c r="B35" s="9"/>
      <c r="C35" s="17" t="s">
        <v>40</v>
      </c>
      <c r="D35" s="16" t="n">
        <f aca="false">D34</f>
        <v>43405</v>
      </c>
      <c r="E35" s="16"/>
      <c r="F35" s="16" t="n">
        <f aca="false">F34+D34</f>
        <v>71080</v>
      </c>
      <c r="G35" s="16"/>
      <c r="H35" s="16" t="n">
        <f aca="false">F35+H34</f>
        <v>111890</v>
      </c>
      <c r="I35" s="16"/>
      <c r="J35" s="16" t="n">
        <f aca="false">H35+J34</f>
        <v>136760</v>
      </c>
      <c r="K35" s="16"/>
      <c r="L35" s="16" t="n">
        <f aca="false">J35+L34</f>
        <v>179955</v>
      </c>
      <c r="M35" s="16"/>
      <c r="N35" s="16" t="n">
        <f aca="false">L35+N34</f>
        <v>216000</v>
      </c>
      <c r="O35" s="16"/>
    </row>
    <row r="36" customFormat="false" ht="15" hidden="false" customHeight="false" outlineLevel="0" collapsed="false">
      <c r="A36" s="18" t="s">
        <v>43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8" customFormat="false" ht="15" hidden="false" customHeight="false" outlineLevel="0" collapsed="false">
      <c r="B38" s="0" t="s">
        <v>44</v>
      </c>
    </row>
    <row r="43" customFormat="false" ht="15" hidden="false" customHeight="false" outlineLevel="0" collapsed="false">
      <c r="A43" s="19" t="s">
        <v>45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customFormat="false" ht="15" hidden="false" customHeight="false" outlineLevel="0" collapsed="false">
      <c r="A44" s="19" t="s">
        <v>46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customFormat="false" ht="15" hidden="false" customHeight="false" outlineLevel="0" collapsed="false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</row>
    <row r="46" customFormat="false" ht="15" hidden="false" customHeight="false" outlineLevel="0" collapsed="false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</row>
    <row r="48" customFormat="false" ht="15" hidden="false" customHeight="false" outlineLevel="0" collapsed="false">
      <c r="A48" s="19" t="s">
        <v>47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customFormat="false" ht="15" hidden="false" customHeight="false" outlineLevel="0" collapsed="false">
      <c r="A49" s="19" t="s">
        <v>48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customFormat="false" ht="15" hidden="false" customHeight="false" outlineLevel="0" collapsed="false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</row>
    <row r="53" customFormat="false" ht="15" hidden="false" customHeight="false" outlineLevel="0" collapsed="false">
      <c r="A53" s="19" t="s">
        <v>49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customFormat="false" ht="15" hidden="false" customHeight="false" outlineLevel="0" collapsed="false">
      <c r="A54" s="19" t="s">
        <v>50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</sheetData>
  <mergeCells count="212"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  <mergeCell ref="A36:O36"/>
    <mergeCell ref="A43:O43"/>
    <mergeCell ref="A44:O44"/>
    <mergeCell ref="A48:O48"/>
    <mergeCell ref="A49:O49"/>
    <mergeCell ref="A53:O53"/>
    <mergeCell ref="A54:O54"/>
  </mergeCells>
  <printOptions headings="false" gridLines="false" gridLinesSet="true" horizontalCentered="false" verticalCentered="false"/>
  <pageMargins left="0.511805555555555" right="0.511805555555555" top="1.5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15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536"/>
  <sheetViews>
    <sheetView windowProtection="false" showFormulas="false" showGridLines="true" showRowColHeaders="true" showZeros="true" rightToLeft="false" tabSelected="true" showOutlineSymbols="true" defaultGridColor="true" view="normal" topLeftCell="A10" colorId="64" zoomScale="80" zoomScaleNormal="80" zoomScalePageLayoutView="100" workbookViewId="0">
      <selection pane="topLeft" activeCell="K37" activeCellId="0" sqref="K37"/>
    </sheetView>
  </sheetViews>
  <sheetFormatPr defaultRowHeight="13.8"/>
  <cols>
    <col collapsed="false" hidden="false" max="1" min="1" style="0" width="8.50510204081633"/>
    <col collapsed="false" hidden="false" max="2" min="2" style="0" width="32.530612244898"/>
    <col collapsed="false" hidden="false" max="3" min="3" style="0" width="13.0918367346939"/>
    <col collapsed="false" hidden="false" max="5" min="5" style="0" width="4.86224489795918"/>
    <col collapsed="false" hidden="false" max="7" min="7" style="0" width="5.53571428571429"/>
    <col collapsed="false" hidden="false" max="9" min="9" style="0" width="6.61224489795918"/>
    <col collapsed="false" hidden="false" max="11" min="10" style="0" width="14.0408163265306"/>
    <col collapsed="false" hidden="false" max="12" min="12" style="0" width="15.2551020408163"/>
    <col collapsed="false" hidden="false" max="13" min="13" style="0" width="12.4183673469388"/>
    <col collapsed="false" hidden="false" max="1025" min="14" style="0" width="8.10204081632653"/>
  </cols>
  <sheetData>
    <row r="1" customFormat="false" ht="13.05" hidden="false" customHeight="true" outlineLevel="0" collapsed="false">
      <c r="A1" s="21" t="s">
        <v>51</v>
      </c>
      <c r="B1" s="21" t="s">
        <v>52</v>
      </c>
      <c r="C1" s="21"/>
      <c r="D1" s="21"/>
      <c r="E1" s="21"/>
      <c r="F1" s="21"/>
      <c r="G1" s="21"/>
      <c r="H1" s="21"/>
      <c r="I1" s="21"/>
      <c r="J1" s="21"/>
      <c r="K1" s="22"/>
    </row>
    <row r="2" customFormat="false" ht="12.1" hidden="false" customHeight="true" outlineLevel="0" collapsed="false">
      <c r="A2" s="21" t="s">
        <v>53</v>
      </c>
      <c r="B2" s="21"/>
      <c r="C2" s="21"/>
      <c r="D2" s="21"/>
      <c r="E2" s="21"/>
      <c r="F2" s="21"/>
      <c r="G2" s="21"/>
      <c r="H2" s="21"/>
      <c r="I2" s="21"/>
      <c r="J2" s="21"/>
      <c r="K2" s="22"/>
    </row>
    <row r="3" customFormat="false" ht="12.1" hidden="false" customHeight="true" outlineLevel="0" collapsed="false">
      <c r="A3" s="21" t="s">
        <v>54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customFormat="false" ht="10.25" hidden="false" customHeight="true" outlineLevel="0" collapsed="false">
      <c r="A4" s="23" t="s">
        <v>55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="8" customFormat="true" ht="13.05" hidden="false" customHeight="true" outlineLevel="0" collapsed="false">
      <c r="A5" s="24" t="s">
        <v>7</v>
      </c>
      <c r="B5" s="25" t="s">
        <v>8</v>
      </c>
      <c r="C5" s="25" t="s">
        <v>56</v>
      </c>
      <c r="D5" s="26" t="s">
        <v>10</v>
      </c>
      <c r="E5" s="26"/>
      <c r="F5" s="26" t="s">
        <v>11</v>
      </c>
      <c r="G5" s="26"/>
      <c r="H5" s="26" t="s">
        <v>12</v>
      </c>
      <c r="I5" s="26"/>
      <c r="J5" s="26" t="s">
        <v>13</v>
      </c>
      <c r="K5" s="26" t="s">
        <v>14</v>
      </c>
      <c r="L5" s="26" t="s">
        <v>57</v>
      </c>
    </row>
    <row r="6" customFormat="false" ht="16.75" hidden="false" customHeight="true" outlineLevel="0" collapsed="false">
      <c r="A6" s="27" t="s">
        <v>16</v>
      </c>
      <c r="B6" s="28" t="s">
        <v>58</v>
      </c>
      <c r="C6" s="29" t="n">
        <v>1537.61</v>
      </c>
      <c r="D6" s="30" t="n">
        <v>1</v>
      </c>
      <c r="E6" s="30"/>
      <c r="F6" s="31"/>
      <c r="G6" s="31"/>
      <c r="H6" s="31"/>
      <c r="I6" s="31"/>
      <c r="J6" s="31"/>
      <c r="K6" s="31"/>
      <c r="L6" s="32"/>
    </row>
    <row r="7" customFormat="false" ht="15.85" hidden="false" customHeight="true" outlineLevel="0" collapsed="false">
      <c r="A7" s="27"/>
      <c r="B7" s="28"/>
      <c r="C7" s="29"/>
      <c r="D7" s="33" t="n">
        <f aca="false">C6*D6</f>
        <v>1537.61</v>
      </c>
      <c r="E7" s="33"/>
      <c r="F7" s="33"/>
      <c r="G7" s="33"/>
      <c r="H7" s="33"/>
      <c r="I7" s="33"/>
      <c r="J7" s="33"/>
      <c r="K7" s="33"/>
      <c r="L7" s="34" t="n">
        <f aca="false">D7</f>
        <v>1537.61</v>
      </c>
    </row>
    <row r="8" customFormat="false" ht="13.95" hidden="false" customHeight="true" outlineLevel="0" collapsed="false">
      <c r="A8" s="27" t="s">
        <v>18</v>
      </c>
      <c r="B8" s="28" t="s">
        <v>59</v>
      </c>
      <c r="C8" s="29" t="n">
        <v>6771.03</v>
      </c>
      <c r="D8" s="30" t="n">
        <v>0.8</v>
      </c>
      <c r="E8" s="30"/>
      <c r="F8" s="30" t="n">
        <v>0.2</v>
      </c>
      <c r="G8" s="30"/>
      <c r="H8" s="31"/>
      <c r="I8" s="31"/>
      <c r="J8" s="31"/>
      <c r="K8" s="31"/>
      <c r="L8" s="34"/>
    </row>
    <row r="9" customFormat="false" ht="15.85" hidden="false" customHeight="true" outlineLevel="0" collapsed="false">
      <c r="A9" s="27"/>
      <c r="B9" s="28"/>
      <c r="C9" s="29"/>
      <c r="D9" s="33" t="n">
        <f aca="false">D8*C8</f>
        <v>5416.824</v>
      </c>
      <c r="E9" s="33"/>
      <c r="F9" s="33" t="n">
        <f aca="false">F8*C8</f>
        <v>1354.206</v>
      </c>
      <c r="G9" s="33"/>
      <c r="H9" s="33"/>
      <c r="I9" s="33"/>
      <c r="J9" s="33"/>
      <c r="K9" s="33"/>
      <c r="L9" s="35" t="n">
        <f aca="false">C8</f>
        <v>6771.03</v>
      </c>
    </row>
    <row r="10" customFormat="false" ht="13.95" hidden="false" customHeight="true" outlineLevel="0" collapsed="false">
      <c r="A10" s="27" t="s">
        <v>20</v>
      </c>
      <c r="B10" s="28" t="s">
        <v>60</v>
      </c>
      <c r="C10" s="29" t="n">
        <v>1665.81</v>
      </c>
      <c r="D10" s="33"/>
      <c r="E10" s="33"/>
      <c r="F10" s="30" t="n">
        <v>1</v>
      </c>
      <c r="G10" s="30"/>
      <c r="H10" s="31"/>
      <c r="I10" s="31"/>
      <c r="J10" s="31"/>
      <c r="K10" s="31"/>
      <c r="L10" s="36"/>
    </row>
    <row r="11" customFormat="false" ht="14.9" hidden="false" customHeight="true" outlineLevel="0" collapsed="false">
      <c r="A11" s="27"/>
      <c r="B11" s="28"/>
      <c r="C11" s="29"/>
      <c r="D11" s="33"/>
      <c r="E11" s="33"/>
      <c r="F11" s="33" t="n">
        <f aca="false">F10*C10</f>
        <v>1665.81</v>
      </c>
      <c r="G11" s="33"/>
      <c r="H11" s="33"/>
      <c r="I11" s="33"/>
      <c r="J11" s="33"/>
      <c r="K11" s="33"/>
      <c r="L11" s="34" t="n">
        <f aca="false">D11+F11</f>
        <v>1665.81</v>
      </c>
    </row>
    <row r="12" customFormat="false" ht="15.85" hidden="false" customHeight="true" outlineLevel="0" collapsed="false">
      <c r="A12" s="27" t="s">
        <v>61</v>
      </c>
      <c r="B12" s="28" t="s">
        <v>21</v>
      </c>
      <c r="C12" s="29" t="n">
        <v>1601.32</v>
      </c>
      <c r="D12" s="33"/>
      <c r="E12" s="33"/>
      <c r="F12" s="30" t="n">
        <v>1</v>
      </c>
      <c r="G12" s="30"/>
      <c r="H12" s="31"/>
      <c r="I12" s="31"/>
      <c r="J12" s="31"/>
      <c r="K12" s="31"/>
      <c r="L12" s="36"/>
    </row>
    <row r="13" customFormat="false" ht="15.85" hidden="false" customHeight="true" outlineLevel="0" collapsed="false">
      <c r="A13" s="27"/>
      <c r="B13" s="28"/>
      <c r="C13" s="29"/>
      <c r="D13" s="33"/>
      <c r="E13" s="33"/>
      <c r="F13" s="33" t="n">
        <f aca="false">F12*C12</f>
        <v>1601.32</v>
      </c>
      <c r="G13" s="33"/>
      <c r="H13" s="33"/>
      <c r="I13" s="33"/>
      <c r="J13" s="33"/>
      <c r="K13" s="33"/>
      <c r="L13" s="34" t="n">
        <f aca="false">F13+H13</f>
        <v>1601.32</v>
      </c>
    </row>
    <row r="14" customFormat="false" ht="13.95" hidden="false" customHeight="true" outlineLevel="0" collapsed="false">
      <c r="A14" s="27" t="s">
        <v>22</v>
      </c>
      <c r="B14" s="28" t="s">
        <v>29</v>
      </c>
      <c r="C14" s="29" t="n">
        <v>855.49</v>
      </c>
      <c r="D14" s="33"/>
      <c r="E14" s="33"/>
      <c r="F14" s="30" t="n">
        <v>0.8</v>
      </c>
      <c r="G14" s="30"/>
      <c r="H14" s="30" t="n">
        <v>0.2</v>
      </c>
      <c r="I14" s="30"/>
      <c r="J14" s="31"/>
      <c r="K14" s="31"/>
      <c r="L14" s="34"/>
    </row>
    <row r="15" customFormat="false" ht="14.9" hidden="false" customHeight="true" outlineLevel="0" collapsed="false">
      <c r="A15" s="27"/>
      <c r="B15" s="28"/>
      <c r="C15" s="29"/>
      <c r="D15" s="33"/>
      <c r="E15" s="33"/>
      <c r="F15" s="33" t="n">
        <f aca="false">F14*C14</f>
        <v>684.392</v>
      </c>
      <c r="G15" s="33"/>
      <c r="H15" s="33" t="n">
        <f aca="false">H14*C14</f>
        <v>171.098</v>
      </c>
      <c r="I15" s="33"/>
      <c r="J15" s="33"/>
      <c r="K15" s="33"/>
      <c r="L15" s="34" t="n">
        <f aca="false">C14</f>
        <v>855.49</v>
      </c>
    </row>
    <row r="16" customFormat="false" ht="15.85" hidden="false" customHeight="true" outlineLevel="0" collapsed="false">
      <c r="A16" s="27" t="s">
        <v>24</v>
      </c>
      <c r="B16" s="28" t="s">
        <v>62</v>
      </c>
      <c r="C16" s="29" t="n">
        <v>5299.12</v>
      </c>
      <c r="D16" s="33"/>
      <c r="E16" s="33"/>
      <c r="F16" s="33"/>
      <c r="G16" s="33"/>
      <c r="H16" s="30" t="n">
        <v>0.9</v>
      </c>
      <c r="I16" s="30"/>
      <c r="J16" s="30" t="n">
        <v>0.1</v>
      </c>
      <c r="K16" s="31"/>
      <c r="L16" s="34"/>
    </row>
    <row r="17" customFormat="false" ht="14.9" hidden="false" customHeight="true" outlineLevel="0" collapsed="false">
      <c r="A17" s="27"/>
      <c r="B17" s="28"/>
      <c r="C17" s="29"/>
      <c r="D17" s="33"/>
      <c r="E17" s="33"/>
      <c r="F17" s="33"/>
      <c r="G17" s="33"/>
      <c r="H17" s="33" t="n">
        <f aca="false">H16*C16</f>
        <v>4769.208</v>
      </c>
      <c r="I17" s="33"/>
      <c r="J17" s="33" t="n">
        <f aca="false">J16*C16</f>
        <v>529.912</v>
      </c>
      <c r="K17" s="31"/>
      <c r="L17" s="34" t="n">
        <f aca="false">H17+J17</f>
        <v>5299.12</v>
      </c>
    </row>
    <row r="18" customFormat="false" ht="13.05" hidden="false" customHeight="true" outlineLevel="0" collapsed="false">
      <c r="A18" s="27" t="s">
        <v>26</v>
      </c>
      <c r="B18" s="28" t="s">
        <v>33</v>
      </c>
      <c r="C18" s="29" t="n">
        <v>4234.84</v>
      </c>
      <c r="D18" s="33"/>
      <c r="E18" s="33"/>
      <c r="F18" s="33"/>
      <c r="G18" s="33"/>
      <c r="H18" s="31"/>
      <c r="I18" s="31"/>
      <c r="J18" s="30" t="n">
        <v>0.9</v>
      </c>
      <c r="K18" s="30" t="n">
        <v>0.1</v>
      </c>
      <c r="L18" s="36"/>
    </row>
    <row r="19" customFormat="false" ht="14.9" hidden="false" customHeight="true" outlineLevel="0" collapsed="false">
      <c r="A19" s="27"/>
      <c r="B19" s="28"/>
      <c r="C19" s="29"/>
      <c r="D19" s="33"/>
      <c r="E19" s="33"/>
      <c r="F19" s="33"/>
      <c r="G19" s="33"/>
      <c r="H19" s="31"/>
      <c r="I19" s="31"/>
      <c r="J19" s="33" t="n">
        <f aca="false">J18*C18</f>
        <v>3811.356</v>
      </c>
      <c r="K19" s="33" t="n">
        <f aca="false">K18*C18</f>
        <v>423.484</v>
      </c>
      <c r="L19" s="34" t="n">
        <f aca="false">J19+K19</f>
        <v>4234.84</v>
      </c>
    </row>
    <row r="20" customFormat="false" ht="13.05" hidden="false" customHeight="true" outlineLevel="0" collapsed="false">
      <c r="A20" s="27" t="s">
        <v>28</v>
      </c>
      <c r="B20" s="28" t="s">
        <v>27</v>
      </c>
      <c r="C20" s="29" t="n">
        <v>591.88</v>
      </c>
      <c r="D20" s="33"/>
      <c r="E20" s="33"/>
      <c r="F20" s="33"/>
      <c r="G20" s="33"/>
      <c r="H20" s="31"/>
      <c r="I20" s="31"/>
      <c r="J20" s="31"/>
      <c r="K20" s="30" t="n">
        <v>1</v>
      </c>
      <c r="L20" s="34"/>
    </row>
    <row r="21" customFormat="false" ht="15.85" hidden="false" customHeight="true" outlineLevel="0" collapsed="false">
      <c r="A21" s="27"/>
      <c r="B21" s="28"/>
      <c r="C21" s="29"/>
      <c r="D21" s="33"/>
      <c r="E21" s="33"/>
      <c r="F21" s="33"/>
      <c r="G21" s="33"/>
      <c r="H21" s="33"/>
      <c r="I21" s="33"/>
      <c r="J21" s="33"/>
      <c r="K21" s="33" t="n">
        <f aca="false">K20*C20</f>
        <v>591.88</v>
      </c>
      <c r="L21" s="34" t="n">
        <f aca="false">H21+K21</f>
        <v>591.88</v>
      </c>
    </row>
    <row r="22" customFormat="false" ht="15.85" hidden="false" customHeight="true" outlineLevel="0" collapsed="false">
      <c r="A22" s="27" t="s">
        <v>30</v>
      </c>
      <c r="B22" s="28" t="s">
        <v>63</v>
      </c>
      <c r="C22" s="29" t="n">
        <v>1017.79</v>
      </c>
      <c r="D22" s="33"/>
      <c r="E22" s="33"/>
      <c r="F22" s="33"/>
      <c r="G22" s="33"/>
      <c r="H22" s="31"/>
      <c r="I22" s="31"/>
      <c r="J22" s="31"/>
      <c r="K22" s="30" t="n">
        <v>1</v>
      </c>
      <c r="L22" s="34"/>
    </row>
    <row r="23" customFormat="false" ht="15.85" hidden="false" customHeight="true" outlineLevel="0" collapsed="false">
      <c r="A23" s="27"/>
      <c r="B23" s="28"/>
      <c r="C23" s="29"/>
      <c r="D23" s="33"/>
      <c r="E23" s="33"/>
      <c r="F23" s="33"/>
      <c r="G23" s="33"/>
      <c r="H23" s="33"/>
      <c r="I23" s="33"/>
      <c r="J23" s="33"/>
      <c r="K23" s="33" t="n">
        <f aca="false">K22*C22</f>
        <v>1017.79</v>
      </c>
      <c r="L23" s="34" t="n">
        <f aca="false">H23+K23</f>
        <v>1017.79</v>
      </c>
    </row>
    <row r="24" customFormat="false" ht="14.9" hidden="false" customHeight="true" outlineLevel="0" collapsed="false">
      <c r="A24" s="27" t="s">
        <v>32</v>
      </c>
      <c r="B24" s="28" t="s">
        <v>64</v>
      </c>
      <c r="C24" s="29" t="n">
        <v>1526.92</v>
      </c>
      <c r="D24" s="33"/>
      <c r="E24" s="33"/>
      <c r="F24" s="33"/>
      <c r="G24" s="33"/>
      <c r="H24" s="33"/>
      <c r="I24" s="33"/>
      <c r="J24" s="33"/>
      <c r="K24" s="30" t="n">
        <v>1</v>
      </c>
      <c r="L24" s="34"/>
    </row>
    <row r="25" customFormat="false" ht="14.9" hidden="false" customHeight="true" outlineLevel="0" collapsed="false">
      <c r="A25" s="27"/>
      <c r="B25" s="28"/>
      <c r="C25" s="29"/>
      <c r="D25" s="33"/>
      <c r="E25" s="33"/>
      <c r="F25" s="33"/>
      <c r="G25" s="33"/>
      <c r="H25" s="33"/>
      <c r="I25" s="33"/>
      <c r="J25" s="33"/>
      <c r="K25" s="33" t="n">
        <f aca="false">K24*C24</f>
        <v>1526.92</v>
      </c>
      <c r="L25" s="34" t="n">
        <f aca="false">K25</f>
        <v>1526.92</v>
      </c>
    </row>
    <row r="26" customFormat="false" ht="13.95" hidden="false" customHeight="true" outlineLevel="0" collapsed="false">
      <c r="A26" s="37" t="s">
        <v>38</v>
      </c>
      <c r="B26" s="37"/>
      <c r="C26" s="14" t="s">
        <v>65</v>
      </c>
      <c r="D26" s="38" t="n">
        <f aca="false">D27/C27</f>
        <v>0.277049105223886</v>
      </c>
      <c r="E26" s="38"/>
      <c r="F26" s="38" t="n">
        <f aca="false">F27/C27</f>
        <v>0.211368343557696</v>
      </c>
      <c r="G26" s="38"/>
      <c r="H26" s="38" t="n">
        <f aca="false">H27/C27</f>
        <v>0.19681074791021</v>
      </c>
      <c r="I26" s="38"/>
      <c r="J26" s="38" t="n">
        <f aca="false">J27/C27</f>
        <v>0.172946413027586</v>
      </c>
      <c r="K26" s="38" t="n">
        <f aca="false">K27/C27</f>
        <v>0.141825390280621</v>
      </c>
      <c r="L26" s="39" t="n">
        <f aca="false">D26+F26+H26+J26+K26</f>
        <v>1</v>
      </c>
    </row>
    <row r="27" customFormat="false" ht="17.7" hidden="false" customHeight="true" outlineLevel="0" collapsed="false">
      <c r="A27" s="37" t="s">
        <v>41</v>
      </c>
      <c r="B27" s="37"/>
      <c r="C27" s="40" t="n">
        <f aca="false">C6+C8+C10+C12+C14+C16+C18+C20+C22+C24</f>
        <v>25101.81</v>
      </c>
      <c r="D27" s="41" t="n">
        <f aca="false">SUM(D7+D9+D11+D13+D15+D17 +D19 +D21)</f>
        <v>6954.434</v>
      </c>
      <c r="E27" s="41"/>
      <c r="F27" s="41" t="n">
        <f aca="false">F7+F9+F11+F13+F15+F17+F19+F21+F23+F25</f>
        <v>5305.728</v>
      </c>
      <c r="G27" s="41"/>
      <c r="H27" s="41" t="n">
        <f aca="false">H7+H9+H11+H13+H15+H17+H19+H21+H23+H25</f>
        <v>4940.306</v>
      </c>
      <c r="I27" s="41"/>
      <c r="J27" s="41" t="n">
        <f aca="false">J17+J19+J21</f>
        <v>4341.268</v>
      </c>
      <c r="K27" s="41" t="n">
        <f aca="false">K19+K21+K23+K25</f>
        <v>3560.074</v>
      </c>
      <c r="L27" s="42" t="n">
        <f aca="false">D27+F27+H27+J27+K27</f>
        <v>25101.81</v>
      </c>
    </row>
    <row r="28" customFormat="false" ht="16.15" hidden="false" customHeight="false" outlineLevel="0" collapsed="false">
      <c r="A28" s="43"/>
      <c r="B28" s="44" t="s">
        <v>66</v>
      </c>
      <c r="C28" s="45"/>
      <c r="D28" s="46"/>
      <c r="E28" s="45"/>
      <c r="F28" s="45"/>
      <c r="G28" s="45"/>
      <c r="H28" s="45"/>
      <c r="I28" s="45"/>
      <c r="J28" s="45"/>
      <c r="K28" s="45"/>
      <c r="L28" s="47"/>
    </row>
    <row r="29" customFormat="false" ht="16.5" hidden="false" customHeight="true" outlineLevel="0" collapsed="false">
      <c r="A29" s="48"/>
      <c r="B29" s="49" t="s">
        <v>67</v>
      </c>
      <c r="C29" s="46"/>
      <c r="D29" s="46"/>
      <c r="E29" s="46"/>
      <c r="F29" s="46"/>
      <c r="G29" s="46"/>
      <c r="H29" s="46"/>
      <c r="I29" s="46"/>
      <c r="J29" s="46"/>
      <c r="K29" s="46"/>
      <c r="L29" s="50"/>
    </row>
    <row r="30" customFormat="false" ht="16.5" hidden="false" customHeight="true" outlineLevel="0" collapsed="false">
      <c r="A30" s="48"/>
      <c r="B30" s="49"/>
      <c r="C30" s="46"/>
      <c r="D30" s="46"/>
      <c r="E30" s="46"/>
      <c r="F30" s="46"/>
      <c r="G30" s="46"/>
      <c r="H30" s="46"/>
      <c r="I30" s="46"/>
      <c r="J30" s="46"/>
      <c r="K30" s="46"/>
      <c r="L30" s="50"/>
    </row>
    <row r="31" customFormat="false" ht="14.9" hidden="false" customHeight="true" outlineLevel="0" collapsed="false">
      <c r="A31" s="51"/>
      <c r="B31" s="44" t="s">
        <v>68</v>
      </c>
      <c r="C31" s="44"/>
      <c r="D31" s="44"/>
      <c r="E31" s="44"/>
      <c r="F31" s="44"/>
      <c r="G31" s="44"/>
      <c r="H31" s="44"/>
      <c r="I31" s="44"/>
      <c r="J31" s="44"/>
      <c r="K31" s="44"/>
      <c r="L31" s="52"/>
    </row>
    <row r="32" customFormat="false" ht="16.15" hidden="false" customHeight="false" outlineLevel="0" collapsed="false">
      <c r="A32" s="51"/>
      <c r="B32" s="46" t="s">
        <v>69</v>
      </c>
      <c r="C32" s="46"/>
      <c r="D32" s="46"/>
      <c r="E32" s="46"/>
      <c r="F32" s="46"/>
      <c r="G32" s="46"/>
      <c r="H32" s="46"/>
      <c r="I32" s="46"/>
      <c r="J32" s="46"/>
      <c r="K32" s="46"/>
      <c r="L32" s="52"/>
    </row>
    <row r="33" customFormat="false" ht="16.15" hidden="false" customHeight="false" outlineLevel="0" collapsed="false">
      <c r="A33" s="53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5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5">
    <mergeCell ref="A1:I1"/>
    <mergeCell ref="A2:I2"/>
    <mergeCell ref="A3:I3"/>
    <mergeCell ref="A4:L4"/>
    <mergeCell ref="D5:E5"/>
    <mergeCell ref="F5:G5"/>
    <mergeCell ref="H5:I5"/>
    <mergeCell ref="A6:A7"/>
    <mergeCell ref="B6:B7"/>
    <mergeCell ref="C6:C7"/>
    <mergeCell ref="D6:E6"/>
    <mergeCell ref="F6:G6"/>
    <mergeCell ref="H6:I6"/>
    <mergeCell ref="D7:E7"/>
    <mergeCell ref="F7:G7"/>
    <mergeCell ref="H7:I7"/>
    <mergeCell ref="A8:A9"/>
    <mergeCell ref="B8:B9"/>
    <mergeCell ref="C8:C9"/>
    <mergeCell ref="D8:E8"/>
    <mergeCell ref="F8:G8"/>
    <mergeCell ref="H8:I8"/>
    <mergeCell ref="D9:E9"/>
    <mergeCell ref="F9:G9"/>
    <mergeCell ref="H9:I9"/>
    <mergeCell ref="A10:A11"/>
    <mergeCell ref="B10:B11"/>
    <mergeCell ref="C10:C11"/>
    <mergeCell ref="D10:E10"/>
    <mergeCell ref="F10:G10"/>
    <mergeCell ref="H10:I10"/>
    <mergeCell ref="D11:E11"/>
    <mergeCell ref="F11:G11"/>
    <mergeCell ref="H11:I11"/>
    <mergeCell ref="A12:A13"/>
    <mergeCell ref="B12:B13"/>
    <mergeCell ref="C12:C13"/>
    <mergeCell ref="D12:E12"/>
    <mergeCell ref="F12:G12"/>
    <mergeCell ref="H12:I12"/>
    <mergeCell ref="D13:E13"/>
    <mergeCell ref="F13:G13"/>
    <mergeCell ref="H13:I13"/>
    <mergeCell ref="A14:A15"/>
    <mergeCell ref="B14:B15"/>
    <mergeCell ref="C14:C15"/>
    <mergeCell ref="D14:E14"/>
    <mergeCell ref="F14:G14"/>
    <mergeCell ref="H14:I14"/>
    <mergeCell ref="D15:E15"/>
    <mergeCell ref="F15:G15"/>
    <mergeCell ref="H15:I15"/>
    <mergeCell ref="A16:A17"/>
    <mergeCell ref="B16:B17"/>
    <mergeCell ref="C16:C17"/>
    <mergeCell ref="D16:E16"/>
    <mergeCell ref="F16:G16"/>
    <mergeCell ref="H16:I16"/>
    <mergeCell ref="D17:E17"/>
    <mergeCell ref="F17:G17"/>
    <mergeCell ref="H17:I17"/>
    <mergeCell ref="A18:A19"/>
    <mergeCell ref="B18:B19"/>
    <mergeCell ref="C18:C19"/>
    <mergeCell ref="D18:E18"/>
    <mergeCell ref="F18:G18"/>
    <mergeCell ref="H18:I18"/>
    <mergeCell ref="D19:E19"/>
    <mergeCell ref="F19:G19"/>
    <mergeCell ref="H19:I19"/>
    <mergeCell ref="A20:A21"/>
    <mergeCell ref="B20:B21"/>
    <mergeCell ref="C20:C21"/>
    <mergeCell ref="D20:E20"/>
    <mergeCell ref="F20:G20"/>
    <mergeCell ref="H20:I20"/>
    <mergeCell ref="D21:E21"/>
    <mergeCell ref="F21:G21"/>
    <mergeCell ref="H21:I21"/>
    <mergeCell ref="A22:A23"/>
    <mergeCell ref="B22:B23"/>
    <mergeCell ref="C22:C23"/>
    <mergeCell ref="D22:E22"/>
    <mergeCell ref="F22:G22"/>
    <mergeCell ref="H22:I22"/>
    <mergeCell ref="D23:E23"/>
    <mergeCell ref="F23:G23"/>
    <mergeCell ref="H23:I23"/>
    <mergeCell ref="A24:A25"/>
    <mergeCell ref="B24:B25"/>
    <mergeCell ref="C24:C25"/>
    <mergeCell ref="D24:E24"/>
    <mergeCell ref="F24:G24"/>
    <mergeCell ref="H24:I24"/>
    <mergeCell ref="D25:E25"/>
    <mergeCell ref="F25:G25"/>
    <mergeCell ref="H25:I25"/>
    <mergeCell ref="A26:B26"/>
    <mergeCell ref="D26:E26"/>
    <mergeCell ref="F26:G26"/>
    <mergeCell ref="H26:I26"/>
    <mergeCell ref="A27:B27"/>
    <mergeCell ref="D27:E27"/>
    <mergeCell ref="F27:G27"/>
    <mergeCell ref="H27:I27"/>
  </mergeCells>
  <printOptions headings="false" gridLines="false" gridLinesSet="true" horizontalCentered="false" verticalCentered="false"/>
  <pageMargins left="0.39375" right="0.39375" top="1.18125" bottom="0.118055555555556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10204081632653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2069</TotalTime>
  <Application>LibreOffice/5.0.5.2$Windows_x86 LibreOffice_project/55b006a02d247b5f7215fc6ea0fde844b30035b3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2014-02-05T09:59:54Z</dcterms:created>
  <dc:creator>Aguinaldo Girotto</dc:creator>
  <dc:language>pt-BR</dc:language>
  <cp:lastPrinted>2019-04-09T16:45:20Z</cp:lastPrinted>
  <dcterms:modified xsi:type="dcterms:W3CDTF">2019-04-09T16:47:27Z</dcterms:modified>
  <cp:revision>89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