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014ADA54-CCF7-4AE4-8D30-AEDE4F4EBA13}" xr6:coauthVersionLast="31" xr6:coauthVersionMax="31" xr10:uidLastSave="{00000000-0000-0000-0000-000000000000}"/>
  <bookViews>
    <workbookView xWindow="0" yWindow="0" windowWidth="20490" windowHeight="7530" activeTab="1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Orçamentária'!$A$2:$I$112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G95" i="1"/>
  <c r="G89" i="1"/>
  <c r="G90" i="1"/>
  <c r="G91" i="1"/>
  <c r="G92" i="1"/>
  <c r="G88" i="1"/>
  <c r="G85" i="1"/>
  <c r="G84" i="1"/>
  <c r="G71" i="1"/>
  <c r="G72" i="1"/>
  <c r="G73" i="1"/>
  <c r="G74" i="1"/>
  <c r="G75" i="1"/>
  <c r="G76" i="1"/>
  <c r="G77" i="1"/>
  <c r="G78" i="1"/>
  <c r="G79" i="1"/>
  <c r="G80" i="1"/>
  <c r="G81" i="1"/>
  <c r="G70" i="1"/>
  <c r="G65" i="1"/>
  <c r="G66" i="1"/>
  <c r="G67" i="1"/>
  <c r="G64" i="1"/>
  <c r="G54" i="1"/>
  <c r="G55" i="1"/>
  <c r="G56" i="1"/>
  <c r="G57" i="1"/>
  <c r="G58" i="1"/>
  <c r="G59" i="1"/>
  <c r="G60" i="1"/>
  <c r="G61" i="1"/>
  <c r="G53" i="1"/>
  <c r="G49" i="1"/>
  <c r="G50" i="1"/>
  <c r="G48" i="1"/>
  <c r="G41" i="1"/>
  <c r="G42" i="1"/>
  <c r="G43" i="1"/>
  <c r="G44" i="1"/>
  <c r="G45" i="1"/>
  <c r="G40" i="1"/>
  <c r="G36" i="1"/>
  <c r="G37" i="1"/>
  <c r="G35" i="1"/>
  <c r="G32" i="1"/>
  <c r="G31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4" i="1"/>
  <c r="G10" i="1"/>
  <c r="G11" i="1"/>
  <c r="G9" i="1"/>
  <c r="I81" i="1" l="1"/>
  <c r="I35" i="1"/>
  <c r="I92" i="1"/>
  <c r="I84" i="1"/>
  <c r="I85" i="1"/>
  <c r="I37" i="1"/>
  <c r="I86" i="1" l="1"/>
  <c r="I59" i="1"/>
  <c r="I10" i="1" l="1"/>
  <c r="I11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1" i="1"/>
  <c r="I32" i="1"/>
  <c r="I36" i="1"/>
  <c r="I38" i="1" s="1"/>
  <c r="I40" i="1"/>
  <c r="I41" i="1"/>
  <c r="I42" i="1"/>
  <c r="I43" i="1"/>
  <c r="I44" i="1"/>
  <c r="I45" i="1"/>
  <c r="I48" i="1"/>
  <c r="I49" i="1"/>
  <c r="I50" i="1"/>
  <c r="I53" i="1"/>
  <c r="I54" i="1"/>
  <c r="I55" i="1"/>
  <c r="I56" i="1"/>
  <c r="I57" i="1"/>
  <c r="I58" i="1"/>
  <c r="I60" i="1"/>
  <c r="I61" i="1"/>
  <c r="I64" i="1"/>
  <c r="I65" i="1"/>
  <c r="I66" i="1"/>
  <c r="I67" i="1"/>
  <c r="I70" i="1"/>
  <c r="I71" i="1"/>
  <c r="I72" i="1"/>
  <c r="I73" i="1"/>
  <c r="I74" i="1"/>
  <c r="I75" i="1"/>
  <c r="I76" i="1"/>
  <c r="I77" i="1"/>
  <c r="I78" i="1"/>
  <c r="I79" i="1"/>
  <c r="I80" i="1"/>
  <c r="I88" i="1"/>
  <c r="I89" i="1"/>
  <c r="I90" i="1"/>
  <c r="I91" i="1"/>
  <c r="I95" i="1"/>
  <c r="I96" i="1"/>
  <c r="I9" i="1"/>
  <c r="I82" i="1" l="1"/>
  <c r="C17" i="2" s="1"/>
  <c r="I93" i="1"/>
  <c r="I33" i="1"/>
  <c r="C11" i="2" s="1"/>
  <c r="C12" i="2"/>
  <c r="I29" i="1"/>
  <c r="C10" i="2" s="1"/>
  <c r="C19" i="2"/>
  <c r="I97" i="1"/>
  <c r="C20" i="2" s="1"/>
  <c r="I46" i="1"/>
  <c r="C13" i="2" s="1"/>
  <c r="I12" i="1"/>
  <c r="C9" i="2" s="1"/>
  <c r="C18" i="2"/>
  <c r="I68" i="1"/>
  <c r="C16" i="2" s="1"/>
  <c r="I62" i="1"/>
  <c r="C15" i="2" s="1"/>
  <c r="I51" i="1"/>
  <c r="C14" i="2" s="1"/>
  <c r="I98" i="1" l="1"/>
  <c r="F10" i="2"/>
  <c r="H10" i="2" s="1"/>
  <c r="J10" i="2" s="1"/>
  <c r="F19" i="2" l="1"/>
  <c r="H19" i="2" s="1"/>
  <c r="J19" i="2" s="1"/>
  <c r="F14" i="2" l="1"/>
  <c r="H14" i="2" s="1"/>
  <c r="J14" i="2" s="1"/>
  <c r="F20" i="2" l="1"/>
  <c r="H20" i="2" s="1"/>
  <c r="J20" i="2" s="1"/>
  <c r="F18" i="2"/>
  <c r="H18" i="2" s="1"/>
  <c r="J18" i="2" s="1"/>
  <c r="F17" i="2"/>
  <c r="H17" i="2" s="1"/>
  <c r="J17" i="2" s="1"/>
  <c r="F16" i="2"/>
  <c r="H16" i="2" s="1"/>
  <c r="J16" i="2" s="1"/>
  <c r="F15" i="2"/>
  <c r="H15" i="2" s="1"/>
  <c r="J15" i="2" s="1"/>
  <c r="F13" i="2"/>
  <c r="H13" i="2" s="1"/>
  <c r="J13" i="2" s="1"/>
  <c r="F12" i="2"/>
  <c r="H12" i="2" s="1"/>
  <c r="J12" i="2" s="1"/>
  <c r="F11" i="2"/>
  <c r="H11" i="2" s="1"/>
  <c r="J11" i="2" s="1"/>
  <c r="F9" i="2"/>
  <c r="H9" i="2" s="1"/>
  <c r="J9" i="2" s="1"/>
  <c r="C21" i="2" l="1"/>
  <c r="I21" i="2" l="1"/>
  <c r="E21" i="2"/>
  <c r="F21" i="2" s="1"/>
  <c r="G21" i="2"/>
  <c r="D10" i="2"/>
  <c r="D19" i="2"/>
  <c r="D14" i="2"/>
  <c r="D20" i="2"/>
  <c r="D15" i="2"/>
  <c r="D16" i="2"/>
  <c r="D17" i="2"/>
  <c r="D12" i="2"/>
  <c r="D9" i="2"/>
  <c r="D11" i="2"/>
  <c r="D13" i="2"/>
  <c r="D18" i="2"/>
  <c r="H21" i="2" l="1"/>
  <c r="J21" i="2" s="1"/>
  <c r="D21" i="2"/>
</calcChain>
</file>

<file path=xl/sharedStrings.xml><?xml version="1.0" encoding="utf-8"?>
<sst xmlns="http://schemas.openxmlformats.org/spreadsheetml/2006/main" count="414" uniqueCount="250">
  <si>
    <t>Cidade: Birigui</t>
  </si>
  <si>
    <t>PLANILHA ORÇAMENTÁRIA</t>
  </si>
  <si>
    <t>Tabela</t>
  </si>
  <si>
    <t>Código</t>
  </si>
  <si>
    <t>Item</t>
  </si>
  <si>
    <t>Descrição</t>
  </si>
  <si>
    <t>Unidade</t>
  </si>
  <si>
    <t>Quant.</t>
  </si>
  <si>
    <t>Custo Unit.</t>
  </si>
  <si>
    <t>Custo Total</t>
  </si>
  <si>
    <t>m²</t>
  </si>
  <si>
    <t>DEMOLIÇÕES E RETIRADAS</t>
  </si>
  <si>
    <t>m³</t>
  </si>
  <si>
    <t>un</t>
  </si>
  <si>
    <t>m</t>
  </si>
  <si>
    <t>ALVENARIA</t>
  </si>
  <si>
    <t>4.2</t>
  </si>
  <si>
    <t>REVESTIMENTOS</t>
  </si>
  <si>
    <t>5.1</t>
  </si>
  <si>
    <t>PISOS</t>
  </si>
  <si>
    <t>ESQUADRIAS</t>
  </si>
  <si>
    <t>SERVIÇOS COMPLEMENTARES</t>
  </si>
  <si>
    <t>TOTAL</t>
  </si>
  <si>
    <t>INSTALAÇÕES HIDRÁULICAS</t>
  </si>
  <si>
    <t>DRENAGEM E ESGOTO</t>
  </si>
  <si>
    <t>INSTALAÇÕES ELÉTRICAS</t>
  </si>
  <si>
    <t>8.1</t>
  </si>
  <si>
    <t>8.2</t>
  </si>
  <si>
    <t>CRONOGRAMA FÍSICO FINANCEIRO</t>
  </si>
  <si>
    <r>
      <t xml:space="preserve">CONTRATANTE: </t>
    </r>
    <r>
      <rPr>
        <sz val="11"/>
        <color theme="1"/>
        <rFont val="Calibri"/>
        <family val="2"/>
        <scheme val="minor"/>
      </rPr>
      <t>PREFEITURA MUNICIPAL DE BIRIGUI</t>
    </r>
  </si>
  <si>
    <t>ITEM</t>
  </si>
  <si>
    <t>DESCRIÇÃO</t>
  </si>
  <si>
    <t>VALOR</t>
  </si>
  <si>
    <t>PESO(%)</t>
  </si>
  <si>
    <t>MÊS 1</t>
  </si>
  <si>
    <t>MÊS 2</t>
  </si>
  <si>
    <t>MÊS 3</t>
  </si>
  <si>
    <t>PARCELA (%)</t>
  </si>
  <si>
    <t>ACUM (%)</t>
  </si>
  <si>
    <t>1.2</t>
  </si>
  <si>
    <t>9.1</t>
  </si>
  <si>
    <t>6.2</t>
  </si>
  <si>
    <t>6.3</t>
  </si>
  <si>
    <t>7.1</t>
  </si>
  <si>
    <t>7.4</t>
  </si>
  <si>
    <t>3.1</t>
  </si>
  <si>
    <t>4.1</t>
  </si>
  <si>
    <t>LOUÇAS E METAIS</t>
  </si>
  <si>
    <t>5.2</t>
  </si>
  <si>
    <t>5.3</t>
  </si>
  <si>
    <t>6.1</t>
  </si>
  <si>
    <t>7.2</t>
  </si>
  <si>
    <t>7.3</t>
  </si>
  <si>
    <t>8.4</t>
  </si>
  <si>
    <t>4.3</t>
  </si>
  <si>
    <t>2.1</t>
  </si>
  <si>
    <t>3.2</t>
  </si>
  <si>
    <t>11.1</t>
  </si>
  <si>
    <t>11.2</t>
  </si>
  <si>
    <t>1.1</t>
  </si>
  <si>
    <t>1.3</t>
  </si>
  <si>
    <t>DANIEL NOZOMU HAZASKI</t>
  </si>
  <si>
    <t>Engenheiro Civil</t>
  </si>
  <si>
    <t>_________________________________</t>
  </si>
  <si>
    <t>______________________________</t>
  </si>
  <si>
    <t>____________________________</t>
  </si>
  <si>
    <t>Engº SAULO GIAMPIETRO</t>
  </si>
  <si>
    <t>Secretário de Obras</t>
  </si>
  <si>
    <t>PINTURA</t>
  </si>
  <si>
    <t>12.2</t>
  </si>
  <si>
    <t>Local: Rua Profª Stella Affini Gajardoni, nº 1312 - Vila Isabel Marin</t>
  </si>
  <si>
    <t>Demolição de alvenarias em geral e elementos vazados, incluindo revestimento</t>
  </si>
  <si>
    <t>FDE</t>
  </si>
  <si>
    <t>04.50.001</t>
  </si>
  <si>
    <t>03.50.001</t>
  </si>
  <si>
    <t>Demolição manual de concreto incluindo revestimentos</t>
  </si>
  <si>
    <t>02.50.001</t>
  </si>
  <si>
    <t>Demolição manual de concreto simples</t>
  </si>
  <si>
    <t>12.02.036</t>
  </si>
  <si>
    <t>Revestimento com azulejos lisos, branco brilhante</t>
  </si>
  <si>
    <t>Fontes: FDE julho/2018 e Boletim CPOS 173</t>
  </si>
  <si>
    <t>08.16.003</t>
  </si>
  <si>
    <t>Bacia sanitária infantil</t>
  </si>
  <si>
    <t>05.05.037</t>
  </si>
  <si>
    <t>04.02.020</t>
  </si>
  <si>
    <t>Elemento vazado de blocos cerâmicos de vedação</t>
  </si>
  <si>
    <t>2.2</t>
  </si>
  <si>
    <t>2.3</t>
  </si>
  <si>
    <t>Sub-total</t>
  </si>
  <si>
    <t>Tubo PVC rígido junta soldável DE 25 (3/4") incluso conexões</t>
  </si>
  <si>
    <t>08.03.016</t>
  </si>
  <si>
    <t>Tubo PVC rígido junta soldável DE 50 (1 1/2") incluso conexões</t>
  </si>
  <si>
    <t>08.03.019</t>
  </si>
  <si>
    <t>Registro de gaveta com canopla cromada DN 20mm (3/4")</t>
  </si>
  <si>
    <t>Registro de gaveta com canopla cromada DN 40mm (1 1/2")</t>
  </si>
  <si>
    <t>08.04.025</t>
  </si>
  <si>
    <t>08.04.022</t>
  </si>
  <si>
    <t>08.04.052</t>
  </si>
  <si>
    <t>Válvula de descarga c/ registro incorp. DN 40mm (1 1/2") c/ acab. simples</t>
  </si>
  <si>
    <t>Registro de pressão c/ canopla cromada DN 20mm (3/4")</t>
  </si>
  <si>
    <t>08.04.032</t>
  </si>
  <si>
    <t>08.09.018</t>
  </si>
  <si>
    <t>Tubo PVC normal "SN" junta soldável/elástica DN 100 incluso conexões</t>
  </si>
  <si>
    <t>08.10.010</t>
  </si>
  <si>
    <t>Caixa sifonada de PVC DN 100x100x50mm c/ grelha PVC cromado</t>
  </si>
  <si>
    <t>Total</t>
  </si>
  <si>
    <t>09.07.026</t>
  </si>
  <si>
    <t>Cabo 6,00mm² - 750V de isolação</t>
  </si>
  <si>
    <t>Eletroduto de PVC rígido roscável de 32mm - incluso conexões</t>
  </si>
  <si>
    <t>09.03.047</t>
  </si>
  <si>
    <t>13.01.004</t>
  </si>
  <si>
    <t>Lastro de concreto c/ hidrófugo esp.= 5cm</t>
  </si>
  <si>
    <t>13.01.017</t>
  </si>
  <si>
    <t>Argamassa de regularização cim/areia 1:3 esp.= 2,5cm</t>
  </si>
  <si>
    <t>13.02.100</t>
  </si>
  <si>
    <t>Cerâmica esmalt. antiderr. absorção de água 3% a 8% PEI 4/5 coef. atrito mínimo 0,4 uso exclusivo padrão creche</t>
  </si>
  <si>
    <t>Rodapé cerâmico 7cm de altura</t>
  </si>
  <si>
    <t>13.05.100</t>
  </si>
  <si>
    <t>44.01.370</t>
  </si>
  <si>
    <t>Tanque em granito sintético, linha comercial - sem pertences</t>
  </si>
  <si>
    <t>CPOS</t>
  </si>
  <si>
    <t>Bancada para fraldário (2,00m x 0,70m)</t>
  </si>
  <si>
    <t>04.03.005</t>
  </si>
  <si>
    <t>DV-06 Divisória de granilite sanitário infantil H=1,20m</t>
  </si>
  <si>
    <t>15.02.006</t>
  </si>
  <si>
    <t>16.80.097</t>
  </si>
  <si>
    <t>16.11.005</t>
  </si>
  <si>
    <t>Limpeza da obra</t>
  </si>
  <si>
    <t>Caçamba de 4m³ para retirada de entulho</t>
  </si>
  <si>
    <t>8.3</t>
  </si>
  <si>
    <t>10.1</t>
  </si>
  <si>
    <t>10.2</t>
  </si>
  <si>
    <t>FUNDAÇÃO E ESTRUTURA</t>
  </si>
  <si>
    <t>02.02.026</t>
  </si>
  <si>
    <t>Broca de concreto de diâmetro 25cm - incluso arranques</t>
  </si>
  <si>
    <t>Lastro de pedra britada - 5cm</t>
  </si>
  <si>
    <t>16.13.026</t>
  </si>
  <si>
    <t>Aço CA-50 para viga baldrame</t>
  </si>
  <si>
    <t>kg</t>
  </si>
  <si>
    <t>16.14.011</t>
  </si>
  <si>
    <t>16.14.034</t>
  </si>
  <si>
    <t>03.01.001</t>
  </si>
  <si>
    <t>2.4</t>
  </si>
  <si>
    <t>2.5</t>
  </si>
  <si>
    <t>Aço CA-50 para vigas</t>
  </si>
  <si>
    <t>Aço CA-60 para viga baldrame</t>
  </si>
  <si>
    <t>16.14.012</t>
  </si>
  <si>
    <t>Aço CA-60 para vigas</t>
  </si>
  <si>
    <t>16.14.038</t>
  </si>
  <si>
    <t>2.6</t>
  </si>
  <si>
    <t>2.7</t>
  </si>
  <si>
    <t>2.8</t>
  </si>
  <si>
    <t>2.9</t>
  </si>
  <si>
    <t>2.10</t>
  </si>
  <si>
    <t>2.11</t>
  </si>
  <si>
    <t>2.12</t>
  </si>
  <si>
    <t>2.13</t>
  </si>
  <si>
    <t>Aço CA-50 para pilares</t>
  </si>
  <si>
    <t>Aço CA-60 para pilares</t>
  </si>
  <si>
    <t>Concreto dosado e lançado fck= 20 Mpa para viga baldrame</t>
  </si>
  <si>
    <t>Formas de madeira maciça para vigas</t>
  </si>
  <si>
    <t>Concreto dosado e lançado fck= 25 Mpa para vigas</t>
  </si>
  <si>
    <t>Formas de madeira maciça para pilares</t>
  </si>
  <si>
    <t>Concreto dosado e lançado fck= 25 Mpa para pilares</t>
  </si>
  <si>
    <t>5.4</t>
  </si>
  <si>
    <t>5.5</t>
  </si>
  <si>
    <t>5.6</t>
  </si>
  <si>
    <t>7.5</t>
  </si>
  <si>
    <t>9.3</t>
  </si>
  <si>
    <t>9.4</t>
  </si>
  <si>
    <t>9.5</t>
  </si>
  <si>
    <t>9.6</t>
  </si>
  <si>
    <t>12.1</t>
  </si>
  <si>
    <r>
      <rPr>
        <b/>
        <sz val="11"/>
        <color theme="1"/>
        <rFont val="Calibri"/>
        <family val="2"/>
        <scheme val="minor"/>
      </rPr>
      <t>ENDEREÇO:</t>
    </r>
    <r>
      <rPr>
        <sz val="11"/>
        <color theme="1"/>
        <rFont val="Calibri"/>
        <family val="2"/>
        <scheme val="minor"/>
      </rPr>
      <t xml:space="preserve"> Rua Profª Stella Affini Gajardoni, nº 1312 - Vila Isabel Marin</t>
    </r>
  </si>
  <si>
    <r>
      <t>BASE:</t>
    </r>
    <r>
      <rPr>
        <sz val="11"/>
        <color theme="1"/>
        <rFont val="Calibri"/>
        <family val="2"/>
        <scheme val="minor"/>
      </rPr>
      <t xml:space="preserve"> FDE: 07/2018; CPOS 173: 07/2018</t>
    </r>
  </si>
  <si>
    <t>11.3</t>
  </si>
  <si>
    <t>15.02.019</t>
  </si>
  <si>
    <t>15.02.003</t>
  </si>
  <si>
    <t>Massa niveladora para interior</t>
  </si>
  <si>
    <t>11.4</t>
  </si>
  <si>
    <t>08.09.016</t>
  </si>
  <si>
    <t>Tubo PVC normal "SN" junta soldável/elástica DN 50 incluso conexões</t>
  </si>
  <si>
    <t>09.84.009</t>
  </si>
  <si>
    <t>Tomada 2P+T padrão NBR 14136 corrente 10A/250V</t>
  </si>
  <si>
    <t>09.84.001</t>
  </si>
  <si>
    <t>09.84.020</t>
  </si>
  <si>
    <t>Espelho 4"x2"</t>
  </si>
  <si>
    <t>Cabo 2,5mm² - 750V de isolação</t>
  </si>
  <si>
    <t>09.07.024</t>
  </si>
  <si>
    <t>7.6</t>
  </si>
  <si>
    <t>7.7</t>
  </si>
  <si>
    <t>08.17.080</t>
  </si>
  <si>
    <t>Torneira de lavagem com canopla de 1/2"</t>
  </si>
  <si>
    <t>9.7</t>
  </si>
  <si>
    <t>Caixa 4"x2"</t>
  </si>
  <si>
    <t>4.51.35</t>
  </si>
  <si>
    <t>7.8</t>
  </si>
  <si>
    <t>Látex com massa niveladora para interior (cores à definir)</t>
  </si>
  <si>
    <t>Esmalte sem massa niveladora em paredes (cores à definir)</t>
  </si>
  <si>
    <t>Formas de madeira maciça para viga baldrame</t>
  </si>
  <si>
    <t>2.14</t>
  </si>
  <si>
    <t>2.15</t>
  </si>
  <si>
    <t>Escavação manual - profundidade até 1,80m</t>
  </si>
  <si>
    <t>01.05.001</t>
  </si>
  <si>
    <t>Válvula escoamento latão cromado DN 1"</t>
  </si>
  <si>
    <t>06.40.42</t>
  </si>
  <si>
    <t>03.10.65</t>
  </si>
  <si>
    <t>O.12.000.064504</t>
  </si>
  <si>
    <t>Sifão sanfonado universal de 1" x 40mm</t>
  </si>
  <si>
    <t>9.8</t>
  </si>
  <si>
    <t>9.9</t>
  </si>
  <si>
    <t>9.10</t>
  </si>
  <si>
    <t>9.11</t>
  </si>
  <si>
    <t>2.67.77</t>
  </si>
  <si>
    <t>2.67.31</t>
  </si>
  <si>
    <t>Parafuso auto-atarrachante cabeça oval 4,8 x 75mm</t>
  </si>
  <si>
    <t>Bucha S-8 (cento)</t>
  </si>
  <si>
    <t>9.12</t>
  </si>
  <si>
    <t>Suporte metálico (perfil laminado trabalhado) - mão francesa 40cm</t>
  </si>
  <si>
    <t>08.15.002</t>
  </si>
  <si>
    <t>BN-01 Banho berçário</t>
  </si>
  <si>
    <t>4.26.13</t>
  </si>
  <si>
    <t>Eletroduto PVC 25mm antichama amarelo NBR 15465</t>
  </si>
  <si>
    <t>7.9</t>
  </si>
  <si>
    <t>15.80.045</t>
  </si>
  <si>
    <t>Esmalte em esquadrias de ferro inclusive preparo e retoques de zarcão</t>
  </si>
  <si>
    <t>Interruptor de 1 tecla</t>
  </si>
  <si>
    <t>05.01.005</t>
  </si>
  <si>
    <t>PM-05 Porta de madeira sarrafeada p/ pintura, batente em madeira, L= 92cm</t>
  </si>
  <si>
    <t>15.03.006</t>
  </si>
  <si>
    <t>Esmalte sem massa niveladora em esquadrias de madeira (cores à definir)</t>
  </si>
  <si>
    <t>11.5</t>
  </si>
  <si>
    <t>Alvenaria de tijolo cerâmico furado (baiano) esp. nom. 15cm</t>
  </si>
  <si>
    <t>04.01.072</t>
  </si>
  <si>
    <t>09.09.051</t>
  </si>
  <si>
    <t>IL-44 Luminária para lâmpada fluor. (1x32W)</t>
  </si>
  <si>
    <t>12.01.001</t>
  </si>
  <si>
    <t>Chapisco</t>
  </si>
  <si>
    <t>43.02.140</t>
  </si>
  <si>
    <t>9.13</t>
  </si>
  <si>
    <t>Chuveiro elétrico de 5500W/220V em PVC</t>
  </si>
  <si>
    <t>25.02.010</t>
  </si>
  <si>
    <t>Porta de abrir em alumínio, linha comercial (2,10m x 0,90m)</t>
  </si>
  <si>
    <t>Emboço desempenado com espuma de poliéster</t>
  </si>
  <si>
    <t>17.02.140</t>
  </si>
  <si>
    <t>Custo Unit. c/ BDI</t>
  </si>
  <si>
    <t>(Trinta e Três Mil e Setenta e Oito Reais e Noventa e Três Centavos)</t>
  </si>
  <si>
    <t>Birigui, 17 de setembro de 2018.</t>
  </si>
  <si>
    <r>
      <t xml:space="preserve">OBJETO: </t>
    </r>
    <r>
      <rPr>
        <sz val="11"/>
        <color theme="1"/>
        <rFont val="Calibri"/>
        <family val="2"/>
        <scheme val="minor"/>
      </rPr>
      <t>REFORMA DO BERÇÁRIO DA CEI DONA ENRIQUETA TERENCE</t>
    </r>
  </si>
  <si>
    <t>Obra: Reforma do berçário da CEI Dona Enriqueta Terence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</si>
</sst>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2" borderId="1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0" applyNumberFormat="1"/>
    <xf numFmtId="0" fontId="0" fillId="0" borderId="2" xfId="0" applyBorder="1"/>
    <xf numFmtId="0" fontId="0" fillId="0" borderId="3" xfId="0" applyBorder="1"/>
    <xf numFmtId="0" fontId="1" fillId="4" borderId="1" xfId="0" applyFont="1" applyFill="1" applyBorder="1"/>
    <xf numFmtId="0" fontId="0" fillId="4" borderId="1" xfId="0" applyFill="1" applyBorder="1"/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44" fontId="0" fillId="0" borderId="0" xfId="0" applyNumberFormat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44" fontId="0" fillId="0" borderId="1" xfId="0" applyNumberFormat="1" applyFill="1" applyBorder="1"/>
    <xf numFmtId="44" fontId="0" fillId="0" borderId="1" xfId="0" applyNumberFormat="1" applyFont="1" applyBorder="1" applyAlignment="1">
      <alignment horizontal="right"/>
    </xf>
    <xf numFmtId="44" fontId="0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left"/>
    </xf>
    <xf numFmtId="4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2" fontId="0" fillId="5" borderId="1" xfId="0" applyNumberFormat="1" applyFill="1" applyBorder="1" applyAlignment="1">
      <alignment horizontal="center"/>
    </xf>
    <xf numFmtId="0" fontId="1" fillId="5" borderId="1" xfId="0" applyFont="1" applyFill="1" applyBorder="1"/>
    <xf numFmtId="44" fontId="0" fillId="5" borderId="1" xfId="0" applyNumberFormat="1" applyFill="1" applyBorder="1"/>
    <xf numFmtId="0" fontId="1" fillId="5" borderId="1" xfId="0" applyFont="1" applyFill="1" applyBorder="1" applyAlignment="1">
      <alignment horizontal="center"/>
    </xf>
    <xf numFmtId="44" fontId="1" fillId="5" borderId="1" xfId="0" applyNumberFormat="1" applyFont="1" applyFill="1" applyBorder="1" applyAlignment="1">
      <alignment horizontal="right"/>
    </xf>
    <xf numFmtId="0" fontId="1" fillId="5" borderId="1" xfId="0" applyFont="1" applyFill="1" applyBorder="1" applyAlignment="1">
      <alignment wrapText="1"/>
    </xf>
    <xf numFmtId="10" fontId="0" fillId="0" borderId="1" xfId="0" applyNumberForma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44" fontId="0" fillId="5" borderId="1" xfId="0" applyNumberFormat="1" applyFill="1" applyBorder="1" applyAlignment="1">
      <alignment horizontal="center"/>
    </xf>
    <xf numFmtId="44" fontId="0" fillId="0" borderId="1" xfId="0" applyNumberFormat="1" applyFill="1" applyBorder="1" applyAlignment="1">
      <alignment horizontal="center"/>
    </xf>
    <xf numFmtId="44" fontId="0" fillId="0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2"/>
  <sheetViews>
    <sheetView topLeftCell="A97" zoomScaleNormal="100" workbookViewId="0">
      <selection activeCell="D116" sqref="D116"/>
    </sheetView>
  </sheetViews>
  <sheetFormatPr defaultRowHeight="15" x14ac:dyDescent="0.25"/>
  <cols>
    <col min="1" max="1" width="8.7109375" style="1" customWidth="1"/>
    <col min="2" max="2" width="15" style="1" customWidth="1"/>
    <col min="3" max="3" width="5.42578125" style="5" customWidth="1"/>
    <col min="4" max="4" width="68.28515625" customWidth="1"/>
    <col min="5" max="5" width="8.5703125" style="1" customWidth="1"/>
    <col min="6" max="6" width="11.85546875" style="1" customWidth="1"/>
    <col min="7" max="7" width="11.85546875" style="75" customWidth="1"/>
    <col min="8" max="8" width="13.5703125" customWidth="1"/>
    <col min="9" max="9" width="12.85546875" customWidth="1"/>
    <col min="10" max="10" width="17.140625" customWidth="1"/>
  </cols>
  <sheetData>
    <row r="2" spans="1:9" ht="15.75" x14ac:dyDescent="0.25">
      <c r="A2" s="17" t="s">
        <v>249</v>
      </c>
      <c r="B2" s="18"/>
      <c r="C2" s="18"/>
      <c r="D2" s="19"/>
    </row>
    <row r="3" spans="1:9" ht="15.75" x14ac:dyDescent="0.25">
      <c r="A3" s="17" t="s">
        <v>70</v>
      </c>
      <c r="B3" s="18"/>
      <c r="C3" s="18"/>
      <c r="D3" s="19"/>
    </row>
    <row r="4" spans="1:9" ht="15.75" x14ac:dyDescent="0.25">
      <c r="A4" s="17" t="s">
        <v>0</v>
      </c>
      <c r="B4" s="18"/>
      <c r="C4" s="18"/>
      <c r="D4" s="19"/>
    </row>
    <row r="6" spans="1:9" x14ac:dyDescent="0.25">
      <c r="A6" s="81" t="s">
        <v>1</v>
      </c>
      <c r="B6" s="81"/>
      <c r="C6" s="81"/>
      <c r="D6" s="81"/>
      <c r="E6" s="81"/>
      <c r="F6" s="81"/>
      <c r="G6" s="81"/>
      <c r="H6" s="81"/>
      <c r="I6" s="81"/>
    </row>
    <row r="7" spans="1:9" ht="30" x14ac:dyDescent="0.25">
      <c r="A7" s="55" t="s">
        <v>2</v>
      </c>
      <c r="B7" s="55" t="s">
        <v>3</v>
      </c>
      <c r="C7" s="55" t="s">
        <v>4</v>
      </c>
      <c r="D7" s="55" t="s">
        <v>5</v>
      </c>
      <c r="E7" s="55" t="s">
        <v>6</v>
      </c>
      <c r="F7" s="55" t="s">
        <v>7</v>
      </c>
      <c r="G7" s="55" t="s">
        <v>8</v>
      </c>
      <c r="H7" s="56" t="s">
        <v>245</v>
      </c>
      <c r="I7" s="56" t="s">
        <v>9</v>
      </c>
    </row>
    <row r="8" spans="1:9" x14ac:dyDescent="0.25">
      <c r="A8" s="58"/>
      <c r="B8" s="58"/>
      <c r="C8" s="64">
        <v>1</v>
      </c>
      <c r="D8" s="62" t="s">
        <v>11</v>
      </c>
      <c r="E8" s="58"/>
      <c r="F8" s="61"/>
      <c r="G8" s="61"/>
      <c r="H8" s="60"/>
      <c r="I8" s="60"/>
    </row>
    <row r="9" spans="1:9" s="12" customFormat="1" ht="30" x14ac:dyDescent="0.25">
      <c r="A9" s="8" t="s">
        <v>72</v>
      </c>
      <c r="B9" s="8" t="s">
        <v>73</v>
      </c>
      <c r="C9" s="9" t="s">
        <v>59</v>
      </c>
      <c r="D9" s="10" t="s">
        <v>71</v>
      </c>
      <c r="E9" s="8" t="s">
        <v>12</v>
      </c>
      <c r="F9" s="15">
        <v>0.5</v>
      </c>
      <c r="G9" s="76">
        <f>H9/1.2971</f>
        <v>74.412150181173388</v>
      </c>
      <c r="H9" s="11">
        <v>96.52</v>
      </c>
      <c r="I9" s="11">
        <f>H9*F9</f>
        <v>48.26</v>
      </c>
    </row>
    <row r="10" spans="1:9" x14ac:dyDescent="0.25">
      <c r="A10" s="2" t="s">
        <v>72</v>
      </c>
      <c r="B10" s="2" t="s">
        <v>74</v>
      </c>
      <c r="C10" s="9" t="s">
        <v>39</v>
      </c>
      <c r="D10" s="43" t="s">
        <v>75</v>
      </c>
      <c r="E10" s="2" t="s">
        <v>12</v>
      </c>
      <c r="F10" s="14">
        <v>1.51</v>
      </c>
      <c r="G10" s="76">
        <f t="shared" ref="G10:G11" si="0">H10/1.2971</f>
        <v>321.00840336134456</v>
      </c>
      <c r="H10" s="4">
        <v>416.38</v>
      </c>
      <c r="I10" s="11">
        <f t="shared" ref="I10:I73" si="1">H10*F10</f>
        <v>628.73379999999997</v>
      </c>
    </row>
    <row r="11" spans="1:9" x14ac:dyDescent="0.25">
      <c r="A11" s="2" t="s">
        <v>72</v>
      </c>
      <c r="B11" s="2" t="s">
        <v>76</v>
      </c>
      <c r="C11" s="9" t="s">
        <v>60</v>
      </c>
      <c r="D11" s="43" t="s">
        <v>77</v>
      </c>
      <c r="E11" s="2" t="s">
        <v>12</v>
      </c>
      <c r="F11" s="14">
        <v>0.13</v>
      </c>
      <c r="G11" s="76">
        <f t="shared" si="0"/>
        <v>176.54768329350091</v>
      </c>
      <c r="H11" s="4">
        <v>229</v>
      </c>
      <c r="I11" s="11">
        <f t="shared" si="1"/>
        <v>29.77</v>
      </c>
    </row>
    <row r="12" spans="1:9" x14ac:dyDescent="0.25">
      <c r="A12" s="2"/>
      <c r="B12" s="2"/>
      <c r="C12" s="9"/>
      <c r="D12" s="43"/>
      <c r="E12" s="2"/>
      <c r="F12" s="14"/>
      <c r="G12" s="77"/>
      <c r="H12" s="57" t="s">
        <v>88</v>
      </c>
      <c r="I12" s="11">
        <f>SUM(I9:I11)</f>
        <v>706.76379999999995</v>
      </c>
    </row>
    <row r="13" spans="1:9" x14ac:dyDescent="0.25">
      <c r="A13" s="58"/>
      <c r="B13" s="58"/>
      <c r="C13" s="59">
        <v>2</v>
      </c>
      <c r="D13" s="66" t="s">
        <v>132</v>
      </c>
      <c r="E13" s="58"/>
      <c r="F13" s="61"/>
      <c r="G13" s="78"/>
      <c r="H13" s="65"/>
      <c r="I13" s="65"/>
    </row>
    <row r="14" spans="1:9" x14ac:dyDescent="0.25">
      <c r="A14" s="2" t="s">
        <v>72</v>
      </c>
      <c r="B14" s="2" t="s">
        <v>133</v>
      </c>
      <c r="C14" s="9" t="s">
        <v>55</v>
      </c>
      <c r="D14" s="43" t="s">
        <v>134</v>
      </c>
      <c r="E14" s="2" t="s">
        <v>14</v>
      </c>
      <c r="F14" s="14">
        <v>21</v>
      </c>
      <c r="G14" s="77">
        <f>H14/1.2971</f>
        <v>57.050343073009024</v>
      </c>
      <c r="H14" s="34">
        <v>74</v>
      </c>
      <c r="I14" s="11">
        <f t="shared" si="1"/>
        <v>1554</v>
      </c>
    </row>
    <row r="15" spans="1:9" x14ac:dyDescent="0.25">
      <c r="A15" s="2" t="s">
        <v>72</v>
      </c>
      <c r="B15" s="2" t="s">
        <v>203</v>
      </c>
      <c r="C15" s="9" t="s">
        <v>86</v>
      </c>
      <c r="D15" s="43" t="s">
        <v>202</v>
      </c>
      <c r="E15" s="2" t="s">
        <v>12</v>
      </c>
      <c r="F15" s="14">
        <v>1</v>
      </c>
      <c r="G15" s="77">
        <f t="shared" ref="G15:G28" si="2">H15/1.2971</f>
        <v>36.913113869400973</v>
      </c>
      <c r="H15" s="34">
        <v>47.88</v>
      </c>
      <c r="I15" s="11">
        <f t="shared" si="1"/>
        <v>47.88</v>
      </c>
    </row>
    <row r="16" spans="1:9" x14ac:dyDescent="0.25">
      <c r="A16" s="2" t="s">
        <v>72</v>
      </c>
      <c r="B16" s="2" t="s">
        <v>136</v>
      </c>
      <c r="C16" s="9" t="s">
        <v>87</v>
      </c>
      <c r="D16" s="43" t="s">
        <v>135</v>
      </c>
      <c r="E16" s="2" t="s">
        <v>10</v>
      </c>
      <c r="F16" s="14">
        <v>3.73</v>
      </c>
      <c r="G16" s="77">
        <f t="shared" si="2"/>
        <v>6.3911803253411454</v>
      </c>
      <c r="H16" s="34">
        <v>8.2899999999999991</v>
      </c>
      <c r="I16" s="11">
        <f t="shared" si="1"/>
        <v>30.921699999999998</v>
      </c>
    </row>
    <row r="17" spans="1:9" x14ac:dyDescent="0.25">
      <c r="A17" s="2" t="s">
        <v>72</v>
      </c>
      <c r="B17" s="2" t="s">
        <v>141</v>
      </c>
      <c r="C17" s="9" t="s">
        <v>142</v>
      </c>
      <c r="D17" s="43" t="s">
        <v>199</v>
      </c>
      <c r="E17" s="2" t="s">
        <v>10</v>
      </c>
      <c r="F17" s="14">
        <v>7.46</v>
      </c>
      <c r="G17" s="77">
        <f t="shared" si="2"/>
        <v>83.894842340605962</v>
      </c>
      <c r="H17" s="34">
        <v>108.82</v>
      </c>
      <c r="I17" s="11">
        <f t="shared" si="1"/>
        <v>811.79719999999998</v>
      </c>
    </row>
    <row r="18" spans="1:9" x14ac:dyDescent="0.25">
      <c r="A18" s="2" t="s">
        <v>72</v>
      </c>
      <c r="B18" s="2" t="s">
        <v>139</v>
      </c>
      <c r="C18" s="9" t="s">
        <v>143</v>
      </c>
      <c r="D18" s="43" t="s">
        <v>137</v>
      </c>
      <c r="E18" s="2" t="s">
        <v>138</v>
      </c>
      <c r="F18" s="14">
        <v>21.87</v>
      </c>
      <c r="G18" s="77">
        <f t="shared" si="2"/>
        <v>8.4573278852825542</v>
      </c>
      <c r="H18" s="34">
        <v>10.97</v>
      </c>
      <c r="I18" s="11">
        <f t="shared" si="1"/>
        <v>239.91390000000001</v>
      </c>
    </row>
    <row r="19" spans="1:9" x14ac:dyDescent="0.25">
      <c r="A19" s="2" t="s">
        <v>72</v>
      </c>
      <c r="B19" s="2" t="s">
        <v>146</v>
      </c>
      <c r="C19" s="9" t="s">
        <v>149</v>
      </c>
      <c r="D19" s="43" t="s">
        <v>145</v>
      </c>
      <c r="E19" s="2" t="s">
        <v>138</v>
      </c>
      <c r="F19" s="14">
        <v>12.28</v>
      </c>
      <c r="G19" s="77">
        <f t="shared" si="2"/>
        <v>8.8813507054197824</v>
      </c>
      <c r="H19" s="34">
        <v>11.52</v>
      </c>
      <c r="I19" s="11">
        <f t="shared" si="1"/>
        <v>141.46559999999999</v>
      </c>
    </row>
    <row r="20" spans="1:9" x14ac:dyDescent="0.25">
      <c r="A20" s="2" t="s">
        <v>72</v>
      </c>
      <c r="B20" s="2" t="s">
        <v>140</v>
      </c>
      <c r="C20" s="9" t="s">
        <v>150</v>
      </c>
      <c r="D20" s="43" t="s">
        <v>159</v>
      </c>
      <c r="E20" s="2" t="s">
        <v>12</v>
      </c>
      <c r="F20" s="14">
        <v>0.75</v>
      </c>
      <c r="G20" s="77">
        <f t="shared" si="2"/>
        <v>305.41207308611519</v>
      </c>
      <c r="H20" s="34">
        <v>396.15</v>
      </c>
      <c r="I20" s="11">
        <f t="shared" si="1"/>
        <v>297.11249999999995</v>
      </c>
    </row>
    <row r="21" spans="1:9" x14ac:dyDescent="0.25">
      <c r="A21" s="2" t="s">
        <v>72</v>
      </c>
      <c r="B21" s="2" t="s">
        <v>141</v>
      </c>
      <c r="C21" s="9" t="s">
        <v>151</v>
      </c>
      <c r="D21" s="43" t="s">
        <v>160</v>
      </c>
      <c r="E21" s="2" t="s">
        <v>10</v>
      </c>
      <c r="F21" s="14">
        <v>7.46</v>
      </c>
      <c r="G21" s="77">
        <f t="shared" si="2"/>
        <v>83.894842340605962</v>
      </c>
      <c r="H21" s="34">
        <v>108.82</v>
      </c>
      <c r="I21" s="11">
        <f t="shared" si="1"/>
        <v>811.79719999999998</v>
      </c>
    </row>
    <row r="22" spans="1:9" x14ac:dyDescent="0.25">
      <c r="A22" s="2" t="s">
        <v>72</v>
      </c>
      <c r="B22" s="2" t="s">
        <v>139</v>
      </c>
      <c r="C22" s="9" t="s">
        <v>152</v>
      </c>
      <c r="D22" s="43" t="s">
        <v>144</v>
      </c>
      <c r="E22" s="2" t="s">
        <v>138</v>
      </c>
      <c r="F22" s="14">
        <v>33.9</v>
      </c>
      <c r="G22" s="77">
        <f t="shared" si="2"/>
        <v>8.4573278852825542</v>
      </c>
      <c r="H22" s="34">
        <v>10.97</v>
      </c>
      <c r="I22" s="11">
        <f t="shared" si="1"/>
        <v>371.88299999999998</v>
      </c>
    </row>
    <row r="23" spans="1:9" x14ac:dyDescent="0.25">
      <c r="A23" s="2" t="s">
        <v>72</v>
      </c>
      <c r="B23" s="2" t="s">
        <v>146</v>
      </c>
      <c r="C23" s="9" t="s">
        <v>153</v>
      </c>
      <c r="D23" s="43" t="s">
        <v>147</v>
      </c>
      <c r="E23" s="2" t="s">
        <v>138</v>
      </c>
      <c r="F23" s="14">
        <v>11.25</v>
      </c>
      <c r="G23" s="77">
        <f t="shared" si="2"/>
        <v>8.8813507054197824</v>
      </c>
      <c r="H23" s="34">
        <v>11.52</v>
      </c>
      <c r="I23" s="11">
        <f t="shared" si="1"/>
        <v>129.6</v>
      </c>
    </row>
    <row r="24" spans="1:9" x14ac:dyDescent="0.25">
      <c r="A24" s="2" t="s">
        <v>72</v>
      </c>
      <c r="B24" s="2" t="s">
        <v>148</v>
      </c>
      <c r="C24" s="9" t="s">
        <v>154</v>
      </c>
      <c r="D24" s="43" t="s">
        <v>161</v>
      </c>
      <c r="E24" s="2" t="s">
        <v>12</v>
      </c>
      <c r="F24" s="14">
        <v>0.41</v>
      </c>
      <c r="G24" s="77">
        <f t="shared" si="2"/>
        <v>323.78382545678824</v>
      </c>
      <c r="H24" s="34">
        <v>419.98</v>
      </c>
      <c r="I24" s="11">
        <f t="shared" si="1"/>
        <v>172.1918</v>
      </c>
    </row>
    <row r="25" spans="1:9" x14ac:dyDescent="0.25">
      <c r="A25" s="2" t="s">
        <v>72</v>
      </c>
      <c r="B25" s="2" t="s">
        <v>141</v>
      </c>
      <c r="C25" s="9" t="s">
        <v>155</v>
      </c>
      <c r="D25" s="43" t="s">
        <v>162</v>
      </c>
      <c r="E25" s="2" t="s">
        <v>10</v>
      </c>
      <c r="F25" s="14">
        <v>9.1</v>
      </c>
      <c r="G25" s="77">
        <f t="shared" si="2"/>
        <v>83.894842340605962</v>
      </c>
      <c r="H25" s="34">
        <v>108.82</v>
      </c>
      <c r="I25" s="11">
        <f t="shared" si="1"/>
        <v>990.26199999999994</v>
      </c>
    </row>
    <row r="26" spans="1:9" x14ac:dyDescent="0.25">
      <c r="A26" s="2" t="s">
        <v>72</v>
      </c>
      <c r="B26" s="2" t="s">
        <v>139</v>
      </c>
      <c r="C26" s="9" t="s">
        <v>156</v>
      </c>
      <c r="D26" s="43" t="s">
        <v>157</v>
      </c>
      <c r="E26" s="2" t="s">
        <v>138</v>
      </c>
      <c r="F26" s="14">
        <v>49.65</v>
      </c>
      <c r="G26" s="77">
        <f t="shared" si="2"/>
        <v>8.4573278852825542</v>
      </c>
      <c r="H26" s="34">
        <v>10.97</v>
      </c>
      <c r="I26" s="11">
        <f t="shared" si="1"/>
        <v>544.66050000000007</v>
      </c>
    </row>
    <row r="27" spans="1:9" x14ac:dyDescent="0.25">
      <c r="A27" s="2" t="s">
        <v>72</v>
      </c>
      <c r="B27" s="2" t="s">
        <v>146</v>
      </c>
      <c r="C27" s="9" t="s">
        <v>200</v>
      </c>
      <c r="D27" s="43" t="s">
        <v>158</v>
      </c>
      <c r="E27" s="2" t="s">
        <v>138</v>
      </c>
      <c r="F27" s="14">
        <v>14.47</v>
      </c>
      <c r="G27" s="77">
        <f t="shared" si="2"/>
        <v>8.8813507054197824</v>
      </c>
      <c r="H27" s="34">
        <v>11.52</v>
      </c>
      <c r="I27" s="11">
        <f t="shared" si="1"/>
        <v>166.6944</v>
      </c>
    </row>
    <row r="28" spans="1:9" x14ac:dyDescent="0.25">
      <c r="A28" s="2" t="s">
        <v>72</v>
      </c>
      <c r="B28" s="2" t="s">
        <v>148</v>
      </c>
      <c r="C28" s="9" t="s">
        <v>201</v>
      </c>
      <c r="D28" s="43" t="s">
        <v>163</v>
      </c>
      <c r="E28" s="2" t="s">
        <v>12</v>
      </c>
      <c r="F28" s="14">
        <v>0.5</v>
      </c>
      <c r="G28" s="77">
        <f t="shared" si="2"/>
        <v>323.78382545678824</v>
      </c>
      <c r="H28" s="34">
        <v>419.98</v>
      </c>
      <c r="I28" s="11">
        <f t="shared" si="1"/>
        <v>209.99</v>
      </c>
    </row>
    <row r="29" spans="1:9" x14ac:dyDescent="0.25">
      <c r="A29" s="2"/>
      <c r="B29" s="2"/>
      <c r="C29" s="9"/>
      <c r="D29" s="43"/>
      <c r="E29" s="2"/>
      <c r="F29" s="14"/>
      <c r="G29" s="77"/>
      <c r="H29" s="57" t="s">
        <v>88</v>
      </c>
      <c r="I29" s="11">
        <f>SUM(I14:I28)</f>
        <v>6520.1697999999997</v>
      </c>
    </row>
    <row r="30" spans="1:9" x14ac:dyDescent="0.25">
      <c r="A30" s="58"/>
      <c r="B30" s="58"/>
      <c r="C30" s="64">
        <v>3</v>
      </c>
      <c r="D30" s="62" t="s">
        <v>15</v>
      </c>
      <c r="E30" s="58"/>
      <c r="F30" s="61"/>
      <c r="G30" s="78"/>
      <c r="H30" s="63"/>
      <c r="I30" s="63"/>
    </row>
    <row r="31" spans="1:9" s="12" customFormat="1" x14ac:dyDescent="0.25">
      <c r="A31" s="8" t="s">
        <v>72</v>
      </c>
      <c r="B31" s="37" t="s">
        <v>233</v>
      </c>
      <c r="C31" s="9" t="s">
        <v>45</v>
      </c>
      <c r="D31" s="10" t="s">
        <v>232</v>
      </c>
      <c r="E31" s="8" t="s">
        <v>10</v>
      </c>
      <c r="F31" s="15">
        <v>36.03</v>
      </c>
      <c r="G31" s="76">
        <f>H31/1.2971</f>
        <v>48.816590856526098</v>
      </c>
      <c r="H31" s="11">
        <v>63.32</v>
      </c>
      <c r="I31" s="11">
        <f t="shared" si="1"/>
        <v>2281.4196000000002</v>
      </c>
    </row>
    <row r="32" spans="1:9" s="12" customFormat="1" x14ac:dyDescent="0.25">
      <c r="A32" s="8" t="s">
        <v>72</v>
      </c>
      <c r="B32" s="8" t="s">
        <v>84</v>
      </c>
      <c r="C32" s="9" t="s">
        <v>56</v>
      </c>
      <c r="D32" s="10" t="s">
        <v>85</v>
      </c>
      <c r="E32" s="8" t="s">
        <v>10</v>
      </c>
      <c r="F32" s="15">
        <v>0.48</v>
      </c>
      <c r="G32" s="76">
        <f>H32/1.2971</f>
        <v>104.72592706807495</v>
      </c>
      <c r="H32" s="11">
        <v>135.84</v>
      </c>
      <c r="I32" s="11">
        <f t="shared" si="1"/>
        <v>65.203199999999995</v>
      </c>
    </row>
    <row r="33" spans="1:9" x14ac:dyDescent="0.25">
      <c r="A33" s="2"/>
      <c r="B33" s="2"/>
      <c r="C33" s="6"/>
      <c r="D33" s="3"/>
      <c r="E33" s="2"/>
      <c r="F33" s="14"/>
      <c r="G33" s="77"/>
      <c r="H33" s="57" t="s">
        <v>88</v>
      </c>
      <c r="I33" s="11">
        <f>SUM(I31:I32)</f>
        <v>2346.6228000000001</v>
      </c>
    </row>
    <row r="34" spans="1:9" x14ac:dyDescent="0.25">
      <c r="A34" s="58"/>
      <c r="B34" s="58"/>
      <c r="C34" s="64">
        <v>4</v>
      </c>
      <c r="D34" s="62" t="s">
        <v>17</v>
      </c>
      <c r="E34" s="58"/>
      <c r="F34" s="61"/>
      <c r="G34" s="78"/>
      <c r="H34" s="63"/>
      <c r="I34" s="63"/>
    </row>
    <row r="35" spans="1:9" x14ac:dyDescent="0.25">
      <c r="A35" s="31" t="s">
        <v>72</v>
      </c>
      <c r="B35" s="31" t="s">
        <v>236</v>
      </c>
      <c r="C35" s="73" t="s">
        <v>46</v>
      </c>
      <c r="D35" s="72" t="s">
        <v>237</v>
      </c>
      <c r="E35" s="31" t="s">
        <v>10</v>
      </c>
      <c r="F35" s="32">
        <v>72.069999999999993</v>
      </c>
      <c r="G35" s="79">
        <f>H35/1.2971</f>
        <v>5.3272685220877349</v>
      </c>
      <c r="H35" s="33">
        <v>6.91</v>
      </c>
      <c r="I35" s="11">
        <f t="shared" si="1"/>
        <v>498.00369999999998</v>
      </c>
    </row>
    <row r="36" spans="1:9" x14ac:dyDescent="0.25">
      <c r="A36" s="2" t="s">
        <v>120</v>
      </c>
      <c r="B36" s="2" t="s">
        <v>244</v>
      </c>
      <c r="C36" s="9" t="s">
        <v>16</v>
      </c>
      <c r="D36" s="43" t="s">
        <v>243</v>
      </c>
      <c r="E36" s="2" t="s">
        <v>10</v>
      </c>
      <c r="F36" s="14">
        <v>72.069999999999993</v>
      </c>
      <c r="G36" s="79">
        <f t="shared" ref="G36:G37" si="3">H36/1.2971</f>
        <v>16.606275537738032</v>
      </c>
      <c r="H36" s="4">
        <v>21.54</v>
      </c>
      <c r="I36" s="11">
        <f t="shared" si="1"/>
        <v>1552.3877999999997</v>
      </c>
    </row>
    <row r="37" spans="1:9" s="12" customFormat="1" x14ac:dyDescent="0.25">
      <c r="A37" s="8" t="s">
        <v>72</v>
      </c>
      <c r="B37" s="37" t="s">
        <v>78</v>
      </c>
      <c r="C37" s="9" t="s">
        <v>54</v>
      </c>
      <c r="D37" s="10" t="s">
        <v>79</v>
      </c>
      <c r="E37" s="8" t="s">
        <v>10</v>
      </c>
      <c r="F37" s="15">
        <v>24.64</v>
      </c>
      <c r="G37" s="79">
        <f t="shared" si="3"/>
        <v>48.199830390871952</v>
      </c>
      <c r="H37" s="11">
        <v>62.52</v>
      </c>
      <c r="I37" s="11">
        <f>H37*F37</f>
        <v>1540.4928000000002</v>
      </c>
    </row>
    <row r="38" spans="1:9" x14ac:dyDescent="0.25">
      <c r="A38" s="2"/>
      <c r="B38" s="2"/>
      <c r="C38" s="6"/>
      <c r="D38" s="3"/>
      <c r="E38" s="2"/>
      <c r="F38" s="14"/>
      <c r="G38" s="77"/>
      <c r="H38" s="57" t="s">
        <v>88</v>
      </c>
      <c r="I38" s="11">
        <f>SUM(I35:I37)</f>
        <v>3590.8842999999997</v>
      </c>
    </row>
    <row r="39" spans="1:9" x14ac:dyDescent="0.25">
      <c r="A39" s="58"/>
      <c r="B39" s="58"/>
      <c r="C39" s="64">
        <v>5</v>
      </c>
      <c r="D39" s="62" t="s">
        <v>23</v>
      </c>
      <c r="E39" s="58"/>
      <c r="F39" s="61"/>
      <c r="G39" s="78"/>
      <c r="H39" s="65"/>
      <c r="I39" s="65"/>
    </row>
    <row r="40" spans="1:9" x14ac:dyDescent="0.25">
      <c r="A40" s="2" t="s">
        <v>72</v>
      </c>
      <c r="B40" s="2" t="s">
        <v>90</v>
      </c>
      <c r="C40" s="9" t="s">
        <v>18</v>
      </c>
      <c r="D40" s="43" t="s">
        <v>89</v>
      </c>
      <c r="E40" s="14" t="s">
        <v>14</v>
      </c>
      <c r="F40" s="14">
        <v>20</v>
      </c>
      <c r="G40" s="77">
        <f>H40/1.2971</f>
        <v>17.839796469046334</v>
      </c>
      <c r="H40" s="34">
        <v>23.14</v>
      </c>
      <c r="I40" s="11">
        <f t="shared" si="1"/>
        <v>462.8</v>
      </c>
    </row>
    <row r="41" spans="1:9" x14ac:dyDescent="0.25">
      <c r="A41" s="2" t="s">
        <v>72</v>
      </c>
      <c r="B41" s="2" t="s">
        <v>92</v>
      </c>
      <c r="C41" s="9" t="s">
        <v>48</v>
      </c>
      <c r="D41" s="43" t="s">
        <v>91</v>
      </c>
      <c r="E41" s="14" t="s">
        <v>14</v>
      </c>
      <c r="F41" s="14">
        <v>10</v>
      </c>
      <c r="G41" s="77">
        <f t="shared" ref="G41:G45" si="4">H41/1.2971</f>
        <v>33.52093130830314</v>
      </c>
      <c r="H41" s="34">
        <v>43.48</v>
      </c>
      <c r="I41" s="11">
        <f t="shared" si="1"/>
        <v>434.79999999999995</v>
      </c>
    </row>
    <row r="42" spans="1:9" x14ac:dyDescent="0.25">
      <c r="A42" s="2" t="s">
        <v>72</v>
      </c>
      <c r="B42" s="2" t="s">
        <v>96</v>
      </c>
      <c r="C42" s="9" t="s">
        <v>49</v>
      </c>
      <c r="D42" s="43" t="s">
        <v>93</v>
      </c>
      <c r="E42" s="14" t="s">
        <v>13</v>
      </c>
      <c r="F42" s="14">
        <v>3</v>
      </c>
      <c r="G42" s="77">
        <f t="shared" si="4"/>
        <v>78.382545678821998</v>
      </c>
      <c r="H42" s="34">
        <v>101.67</v>
      </c>
      <c r="I42" s="11">
        <f t="shared" si="1"/>
        <v>305.01</v>
      </c>
    </row>
    <row r="43" spans="1:9" x14ac:dyDescent="0.25">
      <c r="A43" s="2" t="s">
        <v>72</v>
      </c>
      <c r="B43" s="2" t="s">
        <v>95</v>
      </c>
      <c r="C43" s="9" t="s">
        <v>164</v>
      </c>
      <c r="D43" s="47" t="s">
        <v>94</v>
      </c>
      <c r="E43" s="14" t="s">
        <v>13</v>
      </c>
      <c r="F43" s="14">
        <v>1</v>
      </c>
      <c r="G43" s="77">
        <f t="shared" si="4"/>
        <v>144.26798242232672</v>
      </c>
      <c r="H43" s="34">
        <v>187.13</v>
      </c>
      <c r="I43" s="11">
        <f t="shared" si="1"/>
        <v>187.13</v>
      </c>
    </row>
    <row r="44" spans="1:9" x14ac:dyDescent="0.25">
      <c r="A44" s="2" t="s">
        <v>72</v>
      </c>
      <c r="B44" s="37" t="s">
        <v>97</v>
      </c>
      <c r="C44" s="9" t="s">
        <v>165</v>
      </c>
      <c r="D44" s="46" t="s">
        <v>98</v>
      </c>
      <c r="E44" s="15" t="s">
        <v>13</v>
      </c>
      <c r="F44" s="15">
        <v>1</v>
      </c>
      <c r="G44" s="77">
        <f t="shared" si="4"/>
        <v>241.07624701256651</v>
      </c>
      <c r="H44" s="35">
        <v>312.7</v>
      </c>
      <c r="I44" s="11">
        <f t="shared" si="1"/>
        <v>312.7</v>
      </c>
    </row>
    <row r="45" spans="1:9" x14ac:dyDescent="0.25">
      <c r="A45" s="2" t="s">
        <v>72</v>
      </c>
      <c r="B45" s="2" t="s">
        <v>100</v>
      </c>
      <c r="C45" s="9" t="s">
        <v>166</v>
      </c>
      <c r="D45" s="46" t="s">
        <v>99</v>
      </c>
      <c r="E45" s="14" t="s">
        <v>13</v>
      </c>
      <c r="F45" s="14">
        <v>2</v>
      </c>
      <c r="G45" s="77">
        <f t="shared" si="4"/>
        <v>84.395960218949966</v>
      </c>
      <c r="H45" s="34">
        <v>109.47</v>
      </c>
      <c r="I45" s="11">
        <f t="shared" si="1"/>
        <v>218.94</v>
      </c>
    </row>
    <row r="46" spans="1:9" x14ac:dyDescent="0.25">
      <c r="A46" s="2"/>
      <c r="B46" s="2"/>
      <c r="C46" s="9"/>
      <c r="D46" s="3"/>
      <c r="E46" s="2"/>
      <c r="F46" s="14"/>
      <c r="G46" s="77"/>
      <c r="H46" s="57" t="s">
        <v>88</v>
      </c>
      <c r="I46" s="11">
        <f>SUM(I40:I45)</f>
        <v>1921.3799999999999</v>
      </c>
    </row>
    <row r="47" spans="1:9" x14ac:dyDescent="0.25">
      <c r="A47" s="58"/>
      <c r="B47" s="58"/>
      <c r="C47" s="59">
        <v>6</v>
      </c>
      <c r="D47" s="62" t="s">
        <v>24</v>
      </c>
      <c r="E47" s="58"/>
      <c r="F47" s="61"/>
      <c r="G47" s="78"/>
      <c r="H47" s="63"/>
      <c r="I47" s="63"/>
    </row>
    <row r="48" spans="1:9" s="12" customFormat="1" x14ac:dyDescent="0.25">
      <c r="A48" s="2" t="s">
        <v>72</v>
      </c>
      <c r="B48" s="2" t="s">
        <v>180</v>
      </c>
      <c r="C48" s="36" t="s">
        <v>50</v>
      </c>
      <c r="D48" s="46" t="s">
        <v>181</v>
      </c>
      <c r="E48" s="2" t="s">
        <v>14</v>
      </c>
      <c r="F48" s="14">
        <v>10</v>
      </c>
      <c r="G48" s="77">
        <f>H48/1.2971</f>
        <v>37.421941253565649</v>
      </c>
      <c r="H48" s="4">
        <v>48.54</v>
      </c>
      <c r="I48" s="11">
        <f t="shared" si="1"/>
        <v>485.4</v>
      </c>
    </row>
    <row r="49" spans="1:9" x14ac:dyDescent="0.25">
      <c r="A49" s="2" t="s">
        <v>72</v>
      </c>
      <c r="B49" s="2" t="s">
        <v>101</v>
      </c>
      <c r="C49" s="36" t="s">
        <v>41</v>
      </c>
      <c r="D49" s="46" t="s">
        <v>102</v>
      </c>
      <c r="E49" s="2" t="s">
        <v>14</v>
      </c>
      <c r="F49" s="14">
        <v>15</v>
      </c>
      <c r="G49" s="77">
        <f t="shared" ref="G49:G50" si="5">H49/1.2971</f>
        <v>49.28687071158739</v>
      </c>
      <c r="H49" s="4">
        <v>63.93</v>
      </c>
      <c r="I49" s="11">
        <f t="shared" si="1"/>
        <v>958.95</v>
      </c>
    </row>
    <row r="50" spans="1:9" x14ac:dyDescent="0.25">
      <c r="A50" s="2" t="s">
        <v>72</v>
      </c>
      <c r="B50" s="2" t="s">
        <v>103</v>
      </c>
      <c r="C50" s="36" t="s">
        <v>42</v>
      </c>
      <c r="D50" s="46" t="s">
        <v>104</v>
      </c>
      <c r="E50" s="2" t="s">
        <v>13</v>
      </c>
      <c r="F50" s="14">
        <v>3</v>
      </c>
      <c r="G50" s="77">
        <f t="shared" si="5"/>
        <v>31.963611132526406</v>
      </c>
      <c r="H50" s="4">
        <v>41.46</v>
      </c>
      <c r="I50" s="11">
        <f t="shared" si="1"/>
        <v>124.38</v>
      </c>
    </row>
    <row r="51" spans="1:9" x14ac:dyDescent="0.25">
      <c r="A51" s="2"/>
      <c r="B51" s="2"/>
      <c r="C51" s="9"/>
      <c r="D51" s="3"/>
      <c r="E51" s="2"/>
      <c r="F51" s="14"/>
      <c r="G51" s="77"/>
      <c r="H51" s="57" t="s">
        <v>88</v>
      </c>
      <c r="I51" s="11">
        <f>SUM(I48:I50)</f>
        <v>1568.73</v>
      </c>
    </row>
    <row r="52" spans="1:9" x14ac:dyDescent="0.25">
      <c r="A52" s="58"/>
      <c r="B52" s="58"/>
      <c r="C52" s="59">
        <v>7</v>
      </c>
      <c r="D52" s="62" t="s">
        <v>25</v>
      </c>
      <c r="E52" s="58"/>
      <c r="F52" s="61"/>
      <c r="G52" s="78"/>
      <c r="H52" s="63"/>
      <c r="I52" s="63"/>
    </row>
    <row r="53" spans="1:9" s="12" customFormat="1" x14ac:dyDescent="0.25">
      <c r="A53" s="8" t="s">
        <v>72</v>
      </c>
      <c r="B53" s="37" t="s">
        <v>184</v>
      </c>
      <c r="C53" s="9" t="s">
        <v>43</v>
      </c>
      <c r="D53" s="10" t="s">
        <v>226</v>
      </c>
      <c r="E53" s="8" t="s">
        <v>13</v>
      </c>
      <c r="F53" s="39">
        <v>2</v>
      </c>
      <c r="G53" s="80">
        <f>H53/1.2971</f>
        <v>13.491635186184567</v>
      </c>
      <c r="H53" s="40">
        <v>17.5</v>
      </c>
      <c r="I53" s="11">
        <f t="shared" si="1"/>
        <v>35</v>
      </c>
    </row>
    <row r="54" spans="1:9" s="12" customFormat="1" x14ac:dyDescent="0.25">
      <c r="A54" s="8" t="s">
        <v>72</v>
      </c>
      <c r="B54" s="8" t="s">
        <v>182</v>
      </c>
      <c r="C54" s="9" t="s">
        <v>51</v>
      </c>
      <c r="D54" s="10" t="s">
        <v>183</v>
      </c>
      <c r="E54" s="8" t="s">
        <v>13</v>
      </c>
      <c r="F54" s="39">
        <v>7</v>
      </c>
      <c r="G54" s="80">
        <f t="shared" ref="G54:G61" si="6">H54/1.2971</f>
        <v>16.560018502813971</v>
      </c>
      <c r="H54" s="40">
        <v>21.48</v>
      </c>
      <c r="I54" s="11">
        <f t="shared" si="1"/>
        <v>150.36000000000001</v>
      </c>
    </row>
    <row r="55" spans="1:9" s="12" customFormat="1" x14ac:dyDescent="0.25">
      <c r="A55" s="8" t="s">
        <v>72</v>
      </c>
      <c r="B55" s="37" t="s">
        <v>195</v>
      </c>
      <c r="C55" s="9" t="s">
        <v>52</v>
      </c>
      <c r="D55" s="10" t="s">
        <v>194</v>
      </c>
      <c r="E55" s="8" t="s">
        <v>13</v>
      </c>
      <c r="F55" s="39">
        <v>11</v>
      </c>
      <c r="G55" s="80">
        <f t="shared" si="6"/>
        <v>2.4284943335132221</v>
      </c>
      <c r="H55" s="40">
        <v>3.15</v>
      </c>
      <c r="I55" s="11">
        <f t="shared" si="1"/>
        <v>34.65</v>
      </c>
    </row>
    <row r="56" spans="1:9" s="12" customFormat="1" x14ac:dyDescent="0.25">
      <c r="A56" s="8" t="s">
        <v>72</v>
      </c>
      <c r="B56" s="37" t="s">
        <v>185</v>
      </c>
      <c r="C56" s="9" t="s">
        <v>44</v>
      </c>
      <c r="D56" s="10" t="s">
        <v>186</v>
      </c>
      <c r="E56" s="8" t="s">
        <v>13</v>
      </c>
      <c r="F56" s="39">
        <v>11</v>
      </c>
      <c r="G56" s="80">
        <f t="shared" si="6"/>
        <v>4.1631331431655232</v>
      </c>
      <c r="H56" s="40">
        <v>5.4</v>
      </c>
      <c r="I56" s="11">
        <f t="shared" si="1"/>
        <v>59.400000000000006</v>
      </c>
    </row>
    <row r="57" spans="1:9" s="12" customFormat="1" x14ac:dyDescent="0.25">
      <c r="A57" s="8" t="s">
        <v>72</v>
      </c>
      <c r="B57" s="8" t="s">
        <v>188</v>
      </c>
      <c r="C57" s="9" t="s">
        <v>167</v>
      </c>
      <c r="D57" s="10" t="s">
        <v>187</v>
      </c>
      <c r="E57" s="8" t="s">
        <v>14</v>
      </c>
      <c r="F57" s="39">
        <v>25</v>
      </c>
      <c r="G57" s="80">
        <f t="shared" si="6"/>
        <v>3.2611209621463271</v>
      </c>
      <c r="H57" s="40">
        <v>4.2300000000000004</v>
      </c>
      <c r="I57" s="11">
        <f t="shared" si="1"/>
        <v>105.75000000000001</v>
      </c>
    </row>
    <row r="58" spans="1:9" s="12" customFormat="1" x14ac:dyDescent="0.25">
      <c r="A58" s="8" t="s">
        <v>72</v>
      </c>
      <c r="B58" s="8" t="s">
        <v>106</v>
      </c>
      <c r="C58" s="9" t="s">
        <v>189</v>
      </c>
      <c r="D58" s="10" t="s">
        <v>107</v>
      </c>
      <c r="E58" s="8" t="s">
        <v>14</v>
      </c>
      <c r="F58" s="39">
        <v>50</v>
      </c>
      <c r="G58" s="80">
        <f t="shared" si="6"/>
        <v>5.1268213707501351</v>
      </c>
      <c r="H58" s="40">
        <v>6.65</v>
      </c>
      <c r="I58" s="11">
        <f t="shared" si="1"/>
        <v>332.5</v>
      </c>
    </row>
    <row r="59" spans="1:9" s="12" customFormat="1" x14ac:dyDescent="0.25">
      <c r="A59" s="8" t="s">
        <v>72</v>
      </c>
      <c r="B59" s="37" t="s">
        <v>221</v>
      </c>
      <c r="C59" s="9" t="s">
        <v>190</v>
      </c>
      <c r="D59" s="10" t="s">
        <v>222</v>
      </c>
      <c r="E59" s="8" t="s">
        <v>14</v>
      </c>
      <c r="F59" s="39">
        <v>30</v>
      </c>
      <c r="G59" s="80">
        <f t="shared" si="6"/>
        <v>1.4725156117492868</v>
      </c>
      <c r="H59" s="40">
        <v>1.91</v>
      </c>
      <c r="I59" s="11">
        <f t="shared" si="1"/>
        <v>57.3</v>
      </c>
    </row>
    <row r="60" spans="1:9" s="12" customFormat="1" x14ac:dyDescent="0.25">
      <c r="A60" s="8" t="s">
        <v>72</v>
      </c>
      <c r="B60" s="8" t="s">
        <v>109</v>
      </c>
      <c r="C60" s="9" t="s">
        <v>196</v>
      </c>
      <c r="D60" s="10" t="s">
        <v>108</v>
      </c>
      <c r="E60" s="8" t="s">
        <v>14</v>
      </c>
      <c r="F60" s="39">
        <v>20</v>
      </c>
      <c r="G60" s="80">
        <f t="shared" si="6"/>
        <v>29.07254644977257</v>
      </c>
      <c r="H60" s="40">
        <v>37.71</v>
      </c>
      <c r="I60" s="11">
        <f t="shared" si="1"/>
        <v>754.2</v>
      </c>
    </row>
    <row r="61" spans="1:9" x14ac:dyDescent="0.25">
      <c r="A61" s="8" t="s">
        <v>72</v>
      </c>
      <c r="B61" s="2" t="s">
        <v>234</v>
      </c>
      <c r="C61" s="9" t="s">
        <v>223</v>
      </c>
      <c r="D61" s="54" t="s">
        <v>235</v>
      </c>
      <c r="E61" s="8" t="s">
        <v>13</v>
      </c>
      <c r="F61" s="39">
        <v>2</v>
      </c>
      <c r="G61" s="80">
        <f t="shared" si="6"/>
        <v>113.80001541901166</v>
      </c>
      <c r="H61" s="40">
        <v>147.61000000000001</v>
      </c>
      <c r="I61" s="11">
        <f t="shared" si="1"/>
        <v>295.22000000000003</v>
      </c>
    </row>
    <row r="62" spans="1:9" s="12" customFormat="1" x14ac:dyDescent="0.25">
      <c r="A62" s="2"/>
      <c r="B62" s="2"/>
      <c r="C62" s="13"/>
      <c r="D62" s="3"/>
      <c r="E62" s="2"/>
      <c r="F62" s="14"/>
      <c r="G62" s="77"/>
      <c r="H62" s="57" t="s">
        <v>88</v>
      </c>
      <c r="I62" s="11">
        <f>SUM(I53:I61)</f>
        <v>1824.38</v>
      </c>
    </row>
    <row r="63" spans="1:9" s="12" customFormat="1" x14ac:dyDescent="0.25">
      <c r="A63" s="58"/>
      <c r="B63" s="58"/>
      <c r="C63" s="64">
        <v>8</v>
      </c>
      <c r="D63" s="62" t="s">
        <v>19</v>
      </c>
      <c r="E63" s="58"/>
      <c r="F63" s="61"/>
      <c r="G63" s="78"/>
      <c r="H63" s="63"/>
      <c r="I63" s="63"/>
    </row>
    <row r="64" spans="1:9" s="12" customFormat="1" x14ac:dyDescent="0.25">
      <c r="A64" s="37" t="s">
        <v>72</v>
      </c>
      <c r="B64" s="37" t="s">
        <v>110</v>
      </c>
      <c r="C64" s="36" t="s">
        <v>26</v>
      </c>
      <c r="D64" s="38" t="s">
        <v>111</v>
      </c>
      <c r="E64" s="37" t="s">
        <v>10</v>
      </c>
      <c r="F64" s="39">
        <v>9.82</v>
      </c>
      <c r="G64" s="80">
        <f>H64/1.2971</f>
        <v>29.373217176778972</v>
      </c>
      <c r="H64" s="40">
        <v>38.1</v>
      </c>
      <c r="I64" s="11">
        <f t="shared" si="1"/>
        <v>374.14200000000005</v>
      </c>
    </row>
    <row r="65" spans="1:9" s="12" customFormat="1" x14ac:dyDescent="0.25">
      <c r="A65" s="37" t="s">
        <v>72</v>
      </c>
      <c r="B65" s="2" t="s">
        <v>112</v>
      </c>
      <c r="C65" s="36" t="s">
        <v>27</v>
      </c>
      <c r="D65" s="43" t="s">
        <v>113</v>
      </c>
      <c r="E65" s="31" t="s">
        <v>10</v>
      </c>
      <c r="F65" s="32">
        <v>9.82</v>
      </c>
      <c r="G65" s="80">
        <f t="shared" ref="G65:G67" si="7">H65/1.2971</f>
        <v>23.860920514994991</v>
      </c>
      <c r="H65" s="33">
        <v>30.95</v>
      </c>
      <c r="I65" s="11">
        <f t="shared" si="1"/>
        <v>303.92899999999997</v>
      </c>
    </row>
    <row r="66" spans="1:9" s="12" customFormat="1" ht="30" x14ac:dyDescent="0.25">
      <c r="A66" s="37" t="s">
        <v>72</v>
      </c>
      <c r="B66" s="8" t="s">
        <v>114</v>
      </c>
      <c r="C66" s="36" t="s">
        <v>129</v>
      </c>
      <c r="D66" s="41" t="s">
        <v>115</v>
      </c>
      <c r="E66" s="37" t="s">
        <v>10</v>
      </c>
      <c r="F66" s="39">
        <v>9.82</v>
      </c>
      <c r="G66" s="80">
        <f t="shared" si="7"/>
        <v>52.378382545678825</v>
      </c>
      <c r="H66" s="40">
        <v>67.94</v>
      </c>
      <c r="I66" s="11">
        <f t="shared" si="1"/>
        <v>667.17079999999999</v>
      </c>
    </row>
    <row r="67" spans="1:9" s="12" customFormat="1" x14ac:dyDescent="0.25">
      <c r="A67" s="37" t="s">
        <v>72</v>
      </c>
      <c r="B67" s="8" t="s">
        <v>117</v>
      </c>
      <c r="C67" s="36" t="s">
        <v>53</v>
      </c>
      <c r="D67" s="41" t="s">
        <v>116</v>
      </c>
      <c r="E67" s="8" t="s">
        <v>14</v>
      </c>
      <c r="F67" s="15">
        <v>16.649999999999999</v>
      </c>
      <c r="G67" s="80">
        <f t="shared" si="7"/>
        <v>9.4441446303291965</v>
      </c>
      <c r="H67" s="11">
        <v>12.25</v>
      </c>
      <c r="I67" s="11">
        <f t="shared" si="1"/>
        <v>203.96249999999998</v>
      </c>
    </row>
    <row r="68" spans="1:9" x14ac:dyDescent="0.25">
      <c r="A68" s="2"/>
      <c r="B68" s="2"/>
      <c r="C68" s="6"/>
      <c r="D68" s="3"/>
      <c r="E68" s="2"/>
      <c r="F68" s="14"/>
      <c r="G68" s="77"/>
      <c r="H68" s="57" t="s">
        <v>88</v>
      </c>
      <c r="I68" s="11">
        <f>SUM(I64:I67)</f>
        <v>1549.2042999999999</v>
      </c>
    </row>
    <row r="69" spans="1:9" x14ac:dyDescent="0.25">
      <c r="A69" s="58"/>
      <c r="B69" s="58"/>
      <c r="C69" s="64">
        <v>9</v>
      </c>
      <c r="D69" s="62" t="s">
        <v>47</v>
      </c>
      <c r="E69" s="58"/>
      <c r="F69" s="61"/>
      <c r="G69" s="78"/>
      <c r="H69" s="63"/>
      <c r="I69" s="63"/>
    </row>
    <row r="70" spans="1:9" x14ac:dyDescent="0.25">
      <c r="A70" s="8" t="s">
        <v>72</v>
      </c>
      <c r="B70" s="8" t="s">
        <v>81</v>
      </c>
      <c r="C70" s="9" t="s">
        <v>40</v>
      </c>
      <c r="D70" s="43" t="s">
        <v>82</v>
      </c>
      <c r="E70" s="8" t="s">
        <v>13</v>
      </c>
      <c r="F70" s="15">
        <v>1</v>
      </c>
      <c r="G70" s="76">
        <f>H70/1.2971</f>
        <v>331.21578906792075</v>
      </c>
      <c r="H70" s="11">
        <v>429.62</v>
      </c>
      <c r="I70" s="11">
        <f t="shared" si="1"/>
        <v>429.62</v>
      </c>
    </row>
    <row r="71" spans="1:9" x14ac:dyDescent="0.25">
      <c r="A71" s="8" t="s">
        <v>72</v>
      </c>
      <c r="B71" s="2" t="s">
        <v>83</v>
      </c>
      <c r="C71" s="9" t="s">
        <v>168</v>
      </c>
      <c r="D71" s="43" t="s">
        <v>121</v>
      </c>
      <c r="E71" s="8" t="s">
        <v>13</v>
      </c>
      <c r="F71" s="15">
        <v>1</v>
      </c>
      <c r="G71" s="76">
        <f t="shared" ref="G71:G81" si="8">H71/1.2971</f>
        <v>662.70912034538594</v>
      </c>
      <c r="H71" s="11">
        <v>859.6</v>
      </c>
      <c r="I71" s="11">
        <f t="shared" si="1"/>
        <v>859.6</v>
      </c>
    </row>
    <row r="72" spans="1:9" x14ac:dyDescent="0.25">
      <c r="A72" s="2" t="s">
        <v>120</v>
      </c>
      <c r="B72" s="2" t="s">
        <v>118</v>
      </c>
      <c r="C72" s="9" t="s">
        <v>169</v>
      </c>
      <c r="D72" s="43" t="s">
        <v>119</v>
      </c>
      <c r="E72" s="8" t="s">
        <v>13</v>
      </c>
      <c r="F72" s="15">
        <v>3</v>
      </c>
      <c r="G72" s="76">
        <f t="shared" si="8"/>
        <v>156.84218641585076</v>
      </c>
      <c r="H72" s="11">
        <v>203.44</v>
      </c>
      <c r="I72" s="11">
        <f t="shared" si="1"/>
        <v>610.31999999999994</v>
      </c>
    </row>
    <row r="73" spans="1:9" x14ac:dyDescent="0.25">
      <c r="A73" s="2" t="s">
        <v>72</v>
      </c>
      <c r="B73" s="31" t="s">
        <v>205</v>
      </c>
      <c r="C73" s="9" t="s">
        <v>170</v>
      </c>
      <c r="D73" s="43" t="s">
        <v>204</v>
      </c>
      <c r="E73" s="8" t="s">
        <v>13</v>
      </c>
      <c r="F73" s="15">
        <v>3</v>
      </c>
      <c r="G73" s="76">
        <f t="shared" si="8"/>
        <v>24.531647521393879</v>
      </c>
      <c r="H73" s="11">
        <v>31.82</v>
      </c>
      <c r="I73" s="11">
        <f t="shared" si="1"/>
        <v>95.460000000000008</v>
      </c>
    </row>
    <row r="74" spans="1:9" x14ac:dyDescent="0.25">
      <c r="A74" s="2" t="s">
        <v>120</v>
      </c>
      <c r="B74" s="2" t="s">
        <v>207</v>
      </c>
      <c r="C74" s="9" t="s">
        <v>171</v>
      </c>
      <c r="D74" s="43" t="s">
        <v>208</v>
      </c>
      <c r="E74" s="8" t="s">
        <v>13</v>
      </c>
      <c r="F74" s="15">
        <v>3</v>
      </c>
      <c r="G74" s="76">
        <f t="shared" si="8"/>
        <v>8.4264898619998458</v>
      </c>
      <c r="H74" s="11">
        <v>10.93</v>
      </c>
      <c r="I74" s="11">
        <f t="shared" ref="I74:I96" si="9">H74*F74</f>
        <v>32.79</v>
      </c>
    </row>
    <row r="75" spans="1:9" x14ac:dyDescent="0.25">
      <c r="A75" s="2" t="s">
        <v>72</v>
      </c>
      <c r="B75" s="31" t="s">
        <v>206</v>
      </c>
      <c r="C75" s="9" t="s">
        <v>193</v>
      </c>
      <c r="D75" s="43" t="s">
        <v>218</v>
      </c>
      <c r="E75" s="8" t="s">
        <v>138</v>
      </c>
      <c r="F75" s="15">
        <v>18.88</v>
      </c>
      <c r="G75" s="76">
        <f t="shared" si="8"/>
        <v>16.660242078482771</v>
      </c>
      <c r="H75" s="11">
        <v>21.61</v>
      </c>
      <c r="I75" s="11">
        <f t="shared" si="9"/>
        <v>407.99679999999995</v>
      </c>
    </row>
    <row r="76" spans="1:9" x14ac:dyDescent="0.25">
      <c r="A76" s="2" t="s">
        <v>72</v>
      </c>
      <c r="B76" s="31" t="s">
        <v>214</v>
      </c>
      <c r="C76" s="9" t="s">
        <v>209</v>
      </c>
      <c r="D76" s="43" t="s">
        <v>215</v>
      </c>
      <c r="E76" s="8" t="s">
        <v>13</v>
      </c>
      <c r="F76" s="15">
        <v>18</v>
      </c>
      <c r="G76" s="76">
        <f t="shared" si="8"/>
        <v>0.23128517462030684</v>
      </c>
      <c r="H76" s="11">
        <v>0.3</v>
      </c>
      <c r="I76" s="11">
        <f t="shared" si="9"/>
        <v>5.3999999999999995</v>
      </c>
    </row>
    <row r="77" spans="1:9" x14ac:dyDescent="0.25">
      <c r="A77" s="2" t="s">
        <v>72</v>
      </c>
      <c r="B77" s="31" t="s">
        <v>213</v>
      </c>
      <c r="C77" s="9" t="s">
        <v>210</v>
      </c>
      <c r="D77" s="43" t="s">
        <v>216</v>
      </c>
      <c r="E77" s="8" t="s">
        <v>13</v>
      </c>
      <c r="F77" s="15">
        <v>0.18</v>
      </c>
      <c r="G77" s="76">
        <f t="shared" si="8"/>
        <v>2.2511756996376535</v>
      </c>
      <c r="H77" s="11">
        <v>2.92</v>
      </c>
      <c r="I77" s="11">
        <f t="shared" si="9"/>
        <v>0.52559999999999996</v>
      </c>
    </row>
    <row r="78" spans="1:9" x14ac:dyDescent="0.25">
      <c r="A78" s="2" t="s">
        <v>72</v>
      </c>
      <c r="B78" s="2" t="s">
        <v>191</v>
      </c>
      <c r="C78" s="9" t="s">
        <v>211</v>
      </c>
      <c r="D78" s="43" t="s">
        <v>192</v>
      </c>
      <c r="E78" s="8" t="s">
        <v>13</v>
      </c>
      <c r="F78" s="15">
        <v>3</v>
      </c>
      <c r="G78" s="76">
        <f t="shared" si="8"/>
        <v>51.676817515997229</v>
      </c>
      <c r="H78" s="11">
        <v>67.03</v>
      </c>
      <c r="I78" s="11">
        <f t="shared" si="9"/>
        <v>201.09</v>
      </c>
    </row>
    <row r="79" spans="1:9" x14ac:dyDescent="0.25">
      <c r="A79" s="2" t="s">
        <v>72</v>
      </c>
      <c r="B79" s="31" t="s">
        <v>219</v>
      </c>
      <c r="C79" s="9" t="s">
        <v>212</v>
      </c>
      <c r="D79" s="43" t="s">
        <v>220</v>
      </c>
      <c r="E79" s="8" t="s">
        <v>13</v>
      </c>
      <c r="F79" s="15">
        <v>1</v>
      </c>
      <c r="G79" s="76">
        <f t="shared" si="8"/>
        <v>1122.1494102228048</v>
      </c>
      <c r="H79" s="11">
        <v>1455.54</v>
      </c>
      <c r="I79" s="11">
        <f t="shared" si="9"/>
        <v>1455.54</v>
      </c>
    </row>
    <row r="80" spans="1:9" x14ac:dyDescent="0.25">
      <c r="A80" s="8" t="s">
        <v>72</v>
      </c>
      <c r="B80" s="8" t="s">
        <v>122</v>
      </c>
      <c r="C80" s="9" t="s">
        <v>217</v>
      </c>
      <c r="D80" s="43" t="s">
        <v>123</v>
      </c>
      <c r="E80" s="8" t="s">
        <v>14</v>
      </c>
      <c r="F80" s="15">
        <v>0.9</v>
      </c>
      <c r="G80" s="76">
        <f t="shared" si="8"/>
        <v>264.97571505666485</v>
      </c>
      <c r="H80" s="11">
        <v>343.7</v>
      </c>
      <c r="I80" s="11">
        <f t="shared" si="9"/>
        <v>309.33</v>
      </c>
    </row>
    <row r="81" spans="1:9" x14ac:dyDescent="0.25">
      <c r="A81" s="8" t="s">
        <v>120</v>
      </c>
      <c r="B81" s="37" t="s">
        <v>238</v>
      </c>
      <c r="C81" s="9" t="s">
        <v>239</v>
      </c>
      <c r="D81" s="43" t="s">
        <v>240</v>
      </c>
      <c r="E81" s="8" t="s">
        <v>13</v>
      </c>
      <c r="F81" s="15">
        <v>2</v>
      </c>
      <c r="G81" s="76">
        <f t="shared" si="8"/>
        <v>105.75129134222496</v>
      </c>
      <c r="H81" s="11">
        <v>137.16999999999999</v>
      </c>
      <c r="I81" s="11">
        <f t="shared" si="9"/>
        <v>274.33999999999997</v>
      </c>
    </row>
    <row r="82" spans="1:9" x14ac:dyDescent="0.25">
      <c r="A82" s="2"/>
      <c r="B82" s="2"/>
      <c r="C82" s="9"/>
      <c r="D82" s="3"/>
      <c r="E82" s="2"/>
      <c r="F82" s="14"/>
      <c r="G82" s="77"/>
      <c r="H82" s="57" t="s">
        <v>88</v>
      </c>
      <c r="I82" s="11">
        <f>SUM(I70:I81)</f>
        <v>4682.0123999999996</v>
      </c>
    </row>
    <row r="83" spans="1:9" x14ac:dyDescent="0.25">
      <c r="A83" s="58"/>
      <c r="B83" s="58"/>
      <c r="C83" s="59">
        <v>10</v>
      </c>
      <c r="D83" s="62" t="s">
        <v>20</v>
      </c>
      <c r="E83" s="58"/>
      <c r="F83" s="61"/>
      <c r="G83" s="78"/>
      <c r="H83" s="63"/>
      <c r="I83" s="63"/>
    </row>
    <row r="84" spans="1:9" x14ac:dyDescent="0.25">
      <c r="A84" s="31" t="s">
        <v>72</v>
      </c>
      <c r="B84" s="31" t="s">
        <v>227</v>
      </c>
      <c r="C84" s="36" t="s">
        <v>130</v>
      </c>
      <c r="D84" s="72" t="s">
        <v>228</v>
      </c>
      <c r="E84" s="31" t="s">
        <v>13</v>
      </c>
      <c r="F84" s="32">
        <v>2</v>
      </c>
      <c r="G84" s="79">
        <f>H84/1.2971</f>
        <v>641.94742117030296</v>
      </c>
      <c r="H84" s="33">
        <v>832.67</v>
      </c>
      <c r="I84" s="40">
        <f t="shared" si="9"/>
        <v>1665.34</v>
      </c>
    </row>
    <row r="85" spans="1:9" x14ac:dyDescent="0.25">
      <c r="A85" s="8" t="s">
        <v>120</v>
      </c>
      <c r="B85" s="8" t="s">
        <v>241</v>
      </c>
      <c r="C85" s="9" t="s">
        <v>131</v>
      </c>
      <c r="D85" s="10" t="s">
        <v>242</v>
      </c>
      <c r="E85" s="8" t="s">
        <v>10</v>
      </c>
      <c r="F85" s="15">
        <v>1.89</v>
      </c>
      <c r="G85" s="79">
        <f>H85/1.2971</f>
        <v>567.54298049495026</v>
      </c>
      <c r="H85" s="11">
        <v>736.16</v>
      </c>
      <c r="I85" s="11">
        <f t="shared" si="9"/>
        <v>1391.3423999999998</v>
      </c>
    </row>
    <row r="86" spans="1:9" x14ac:dyDescent="0.25">
      <c r="A86" s="2"/>
      <c r="B86" s="2"/>
      <c r="C86" s="9"/>
      <c r="D86" s="3"/>
      <c r="E86" s="2"/>
      <c r="F86" s="14"/>
      <c r="G86" s="77"/>
      <c r="H86" s="57" t="s">
        <v>88</v>
      </c>
      <c r="I86" s="11">
        <f>SUM(I84:I85)</f>
        <v>3056.6823999999997</v>
      </c>
    </row>
    <row r="87" spans="1:9" x14ac:dyDescent="0.25">
      <c r="A87" s="58"/>
      <c r="B87" s="58"/>
      <c r="C87" s="59">
        <v>11</v>
      </c>
      <c r="D87" s="62" t="s">
        <v>68</v>
      </c>
      <c r="E87" s="58"/>
      <c r="F87" s="61"/>
      <c r="G87" s="78"/>
      <c r="H87" s="63"/>
      <c r="I87" s="63"/>
    </row>
    <row r="88" spans="1:9" x14ac:dyDescent="0.25">
      <c r="A88" s="2" t="s">
        <v>72</v>
      </c>
      <c r="B88" s="2" t="s">
        <v>124</v>
      </c>
      <c r="C88" s="9" t="s">
        <v>57</v>
      </c>
      <c r="D88" s="43" t="s">
        <v>197</v>
      </c>
      <c r="E88" s="8" t="s">
        <v>10</v>
      </c>
      <c r="F88" s="15">
        <v>25.29</v>
      </c>
      <c r="G88" s="76">
        <f>H88/1.2971</f>
        <v>32.349086423560252</v>
      </c>
      <c r="H88" s="11">
        <v>41.96</v>
      </c>
      <c r="I88" s="11">
        <f t="shared" si="9"/>
        <v>1061.1684</v>
      </c>
    </row>
    <row r="89" spans="1:9" x14ac:dyDescent="0.25">
      <c r="A89" s="2" t="s">
        <v>72</v>
      </c>
      <c r="B89" s="2" t="s">
        <v>177</v>
      </c>
      <c r="C89" s="9" t="s">
        <v>58</v>
      </c>
      <c r="D89" s="43" t="s">
        <v>178</v>
      </c>
      <c r="E89" s="8" t="s">
        <v>10</v>
      </c>
      <c r="F89" s="15">
        <v>39.15</v>
      </c>
      <c r="G89" s="76">
        <f t="shared" ref="G89:G92" si="10">H89/1.2971</f>
        <v>15.388173618071082</v>
      </c>
      <c r="H89" s="11">
        <v>19.96</v>
      </c>
      <c r="I89" s="11">
        <f t="shared" si="9"/>
        <v>781.43399999999997</v>
      </c>
    </row>
    <row r="90" spans="1:9" x14ac:dyDescent="0.25">
      <c r="A90" s="2" t="s">
        <v>72</v>
      </c>
      <c r="B90" s="2" t="s">
        <v>176</v>
      </c>
      <c r="C90" s="9" t="s">
        <v>175</v>
      </c>
      <c r="D90" s="43" t="s">
        <v>198</v>
      </c>
      <c r="E90" s="8" t="s">
        <v>10</v>
      </c>
      <c r="F90" s="15">
        <v>39.15</v>
      </c>
      <c r="G90" s="76">
        <f t="shared" si="10"/>
        <v>21.756225425950198</v>
      </c>
      <c r="H90" s="11">
        <v>28.22</v>
      </c>
      <c r="I90" s="11">
        <f t="shared" si="9"/>
        <v>1104.8129999999999</v>
      </c>
    </row>
    <row r="91" spans="1:9" x14ac:dyDescent="0.25">
      <c r="A91" s="2" t="s">
        <v>72</v>
      </c>
      <c r="B91" s="8" t="s">
        <v>224</v>
      </c>
      <c r="C91" s="9" t="s">
        <v>179</v>
      </c>
      <c r="D91" s="43" t="s">
        <v>225</v>
      </c>
      <c r="E91" s="8" t="s">
        <v>10</v>
      </c>
      <c r="F91" s="15">
        <v>3.78</v>
      </c>
      <c r="G91" s="76">
        <f t="shared" si="10"/>
        <v>21.979801094749828</v>
      </c>
      <c r="H91" s="11">
        <v>28.51</v>
      </c>
      <c r="I91" s="11">
        <f t="shared" si="9"/>
        <v>107.76779999999999</v>
      </c>
    </row>
    <row r="92" spans="1:9" x14ac:dyDescent="0.25">
      <c r="A92" s="2" t="s">
        <v>72</v>
      </c>
      <c r="B92" s="8" t="s">
        <v>229</v>
      </c>
      <c r="C92" s="9" t="s">
        <v>231</v>
      </c>
      <c r="D92" s="43" t="s">
        <v>230</v>
      </c>
      <c r="E92" s="8" t="s">
        <v>10</v>
      </c>
      <c r="F92" s="15">
        <v>7.56</v>
      </c>
      <c r="G92" s="76">
        <f t="shared" si="10"/>
        <v>23.907177549919052</v>
      </c>
      <c r="H92" s="11">
        <v>31.01</v>
      </c>
      <c r="I92" s="11">
        <f t="shared" si="9"/>
        <v>234.43559999999999</v>
      </c>
    </row>
    <row r="93" spans="1:9" x14ac:dyDescent="0.25">
      <c r="A93" s="2"/>
      <c r="B93" s="2"/>
      <c r="C93" s="9"/>
      <c r="D93" s="3"/>
      <c r="E93" s="2"/>
      <c r="F93" s="14"/>
      <c r="G93" s="77"/>
      <c r="H93" s="57" t="s">
        <v>88</v>
      </c>
      <c r="I93" s="11">
        <f>SUM(I88:I92)</f>
        <v>3289.6187999999997</v>
      </c>
    </row>
    <row r="94" spans="1:9" x14ac:dyDescent="0.25">
      <c r="A94" s="58"/>
      <c r="B94" s="58"/>
      <c r="C94" s="59">
        <v>12</v>
      </c>
      <c r="D94" s="62" t="s">
        <v>21</v>
      </c>
      <c r="E94" s="58"/>
      <c r="F94" s="61"/>
      <c r="G94" s="78"/>
      <c r="H94" s="63"/>
      <c r="I94" s="63"/>
    </row>
    <row r="95" spans="1:9" x14ac:dyDescent="0.25">
      <c r="A95" s="2" t="s">
        <v>72</v>
      </c>
      <c r="B95" s="2" t="s">
        <v>125</v>
      </c>
      <c r="C95" s="9" t="s">
        <v>172</v>
      </c>
      <c r="D95" s="48" t="s">
        <v>128</v>
      </c>
      <c r="E95" s="2" t="s">
        <v>13</v>
      </c>
      <c r="F95" s="14">
        <v>2</v>
      </c>
      <c r="G95" s="77">
        <f>H95/1.2971</f>
        <v>465.0990671497957</v>
      </c>
      <c r="H95" s="4">
        <v>603.28</v>
      </c>
      <c r="I95" s="11">
        <f t="shared" si="9"/>
        <v>1206.56</v>
      </c>
    </row>
    <row r="96" spans="1:9" x14ac:dyDescent="0.25">
      <c r="A96" s="2" t="s">
        <v>72</v>
      </c>
      <c r="B96" s="2" t="s">
        <v>126</v>
      </c>
      <c r="C96" s="9" t="s">
        <v>69</v>
      </c>
      <c r="D96" s="43" t="s">
        <v>127</v>
      </c>
      <c r="E96" s="2" t="s">
        <v>10</v>
      </c>
      <c r="F96" s="14">
        <v>56</v>
      </c>
      <c r="G96" s="77">
        <f>H96/1.2971</f>
        <v>11.232749980726236</v>
      </c>
      <c r="H96" s="4">
        <v>14.57</v>
      </c>
      <c r="I96" s="11">
        <f t="shared" si="9"/>
        <v>815.92000000000007</v>
      </c>
    </row>
    <row r="97" spans="1:11" x14ac:dyDescent="0.25">
      <c r="A97" s="2"/>
      <c r="B97" s="2"/>
      <c r="C97" s="9"/>
      <c r="D97" s="3"/>
      <c r="E97" s="2"/>
      <c r="F97" s="14"/>
      <c r="G97" s="14"/>
      <c r="H97" s="57" t="s">
        <v>88</v>
      </c>
      <c r="I97" s="11">
        <f>SUM(I95:I96)</f>
        <v>2022.48</v>
      </c>
    </row>
    <row r="98" spans="1:11" x14ac:dyDescent="0.25">
      <c r="A98" s="2"/>
      <c r="B98" s="2"/>
      <c r="C98" s="9"/>
      <c r="D98" s="3"/>
      <c r="E98" s="2"/>
      <c r="F98" s="14"/>
      <c r="G98" s="14"/>
      <c r="H98" s="13" t="s">
        <v>105</v>
      </c>
      <c r="I98" s="52">
        <f>SUM(I9:I97)/2</f>
        <v>33078.928599999992</v>
      </c>
      <c r="J98" s="20"/>
    </row>
    <row r="99" spans="1:11" x14ac:dyDescent="0.25">
      <c r="A99" s="44" t="s">
        <v>246</v>
      </c>
      <c r="B99" s="26"/>
      <c r="C99" s="27"/>
      <c r="D99" s="28"/>
      <c r="E99" s="26"/>
      <c r="F99" s="29"/>
      <c r="G99" s="29"/>
      <c r="H99" s="30"/>
      <c r="I99" s="30"/>
      <c r="K99" s="69"/>
    </row>
    <row r="100" spans="1:11" x14ac:dyDescent="0.25">
      <c r="A100" s="51" t="s">
        <v>80</v>
      </c>
      <c r="B100" s="26"/>
      <c r="C100" s="27"/>
      <c r="D100" s="28"/>
      <c r="E100" s="26"/>
      <c r="F100" s="29"/>
      <c r="G100" s="29"/>
      <c r="H100" s="30"/>
      <c r="I100" s="30"/>
      <c r="K100" s="70"/>
    </row>
    <row r="101" spans="1:11" x14ac:dyDescent="0.25">
      <c r="A101" s="51"/>
      <c r="B101" s="26"/>
      <c r="C101" s="27"/>
      <c r="D101" s="28"/>
      <c r="E101" s="26"/>
      <c r="F101" s="29"/>
      <c r="G101" s="29"/>
      <c r="H101" s="30"/>
      <c r="I101" s="30"/>
      <c r="K101" s="70"/>
    </row>
    <row r="102" spans="1:11" x14ac:dyDescent="0.25">
      <c r="A102" s="51"/>
      <c r="B102" s="26"/>
      <c r="C102" s="27"/>
      <c r="D102" s="28"/>
      <c r="E102" s="26"/>
      <c r="F102" s="29"/>
      <c r="G102" s="29"/>
      <c r="H102" s="30"/>
      <c r="I102" s="30"/>
      <c r="K102" s="70"/>
    </row>
    <row r="103" spans="1:11" x14ac:dyDescent="0.25">
      <c r="K103" s="71"/>
    </row>
    <row r="104" spans="1:11" x14ac:dyDescent="0.25">
      <c r="D104" s="82" t="s">
        <v>247</v>
      </c>
      <c r="E104" s="82"/>
      <c r="F104" s="82"/>
      <c r="G104" s="74"/>
      <c r="K104" s="71"/>
    </row>
    <row r="105" spans="1:11" x14ac:dyDescent="0.25">
      <c r="D105" s="42"/>
      <c r="E105" s="45"/>
      <c r="F105" s="45"/>
      <c r="G105" s="45"/>
    </row>
    <row r="106" spans="1:11" x14ac:dyDescent="0.25">
      <c r="C106" s="49" t="s">
        <v>65</v>
      </c>
      <c r="E106" s="45"/>
      <c r="F106" s="45"/>
      <c r="G106" s="45"/>
      <c r="H106" s="49" t="s">
        <v>63</v>
      </c>
      <c r="I106" s="53"/>
    </row>
    <row r="107" spans="1:11" x14ac:dyDescent="0.25">
      <c r="C107" s="49" t="s">
        <v>61</v>
      </c>
      <c r="E107" s="45"/>
      <c r="F107" s="45"/>
      <c r="G107" s="45"/>
      <c r="H107" s="49" t="s">
        <v>66</v>
      </c>
      <c r="I107" s="53"/>
    </row>
    <row r="108" spans="1:11" x14ac:dyDescent="0.25">
      <c r="C108" s="49" t="s">
        <v>62</v>
      </c>
      <c r="E108" s="42"/>
      <c r="F108" s="42"/>
      <c r="H108" s="49" t="s">
        <v>67</v>
      </c>
      <c r="I108" s="53"/>
    </row>
    <row r="109" spans="1:11" x14ac:dyDescent="0.25">
      <c r="D109" s="42"/>
      <c r="E109" s="42"/>
      <c r="F109" s="42"/>
      <c r="H109" s="42"/>
      <c r="I109" s="53"/>
    </row>
    <row r="110" spans="1:11" x14ac:dyDescent="0.25">
      <c r="D110" s="83"/>
      <c r="E110" s="83"/>
      <c r="F110" s="83"/>
    </row>
    <row r="111" spans="1:11" x14ac:dyDescent="0.25">
      <c r="D111" s="83"/>
      <c r="E111" s="83"/>
      <c r="F111" s="83"/>
    </row>
    <row r="112" spans="1:11" x14ac:dyDescent="0.25">
      <c r="D112" s="83"/>
      <c r="E112" s="83"/>
      <c r="F112" s="83"/>
    </row>
  </sheetData>
  <mergeCells count="5">
    <mergeCell ref="A6:I6"/>
    <mergeCell ref="D104:F104"/>
    <mergeCell ref="D110:F110"/>
    <mergeCell ref="D111:F111"/>
    <mergeCell ref="D112:F112"/>
  </mergeCells>
  <printOptions horizontalCentered="1"/>
  <pageMargins left="0.70866141732283472" right="0.70866141732283472" top="1.3385826771653544" bottom="0.59055118110236227" header="0.31496062992125984" footer="0.31496062992125984"/>
  <pageSetup paperSize="9" scale="75" orientation="landscape" horizontalDpi="300" r:id="rId1"/>
  <headerFooter>
    <oddHeader>&amp;C&amp;G</oddHeader>
  </headerFooter>
  <rowBreaks count="2" manualBreakCount="2">
    <brk id="38" max="7" man="1"/>
    <brk id="73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2"/>
  <sheetViews>
    <sheetView tabSelected="1" zoomScaleNormal="100" workbookViewId="0">
      <selection activeCell="A5" sqref="A5:J5"/>
    </sheetView>
  </sheetViews>
  <sheetFormatPr defaultRowHeight="15" x14ac:dyDescent="0.25"/>
  <cols>
    <col min="2" max="2" width="27.7109375" bestFit="1" customWidth="1"/>
    <col min="3" max="3" width="13.28515625" bestFit="1" customWidth="1"/>
    <col min="5" max="5" width="11.85546875" customWidth="1"/>
    <col min="6" max="6" width="9.85546875" customWidth="1"/>
    <col min="7" max="7" width="11.85546875" customWidth="1"/>
    <col min="8" max="8" width="9.7109375" customWidth="1"/>
    <col min="9" max="9" width="12" customWidth="1"/>
    <col min="10" max="10" width="9.7109375" customWidth="1"/>
  </cols>
  <sheetData>
    <row r="1" spans="1:10" ht="21" x14ac:dyDescent="0.25">
      <c r="A1" s="85" t="s">
        <v>28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x14ac:dyDescent="0.25">
      <c r="A2" s="86" t="s">
        <v>29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25">
      <c r="A3" s="86" t="s">
        <v>248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x14ac:dyDescent="0.25">
      <c r="A4" s="87" t="s">
        <v>173</v>
      </c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25">
      <c r="A5" s="86" t="s">
        <v>174</v>
      </c>
      <c r="B5" s="86"/>
      <c r="C5" s="86"/>
      <c r="D5" s="86"/>
      <c r="E5" s="86"/>
      <c r="F5" s="86"/>
      <c r="G5" s="86"/>
      <c r="H5" s="86"/>
      <c r="I5" s="86"/>
      <c r="J5" s="86"/>
    </row>
    <row r="6" spans="1:10" x14ac:dyDescent="0.25">
      <c r="A6" s="21"/>
      <c r="B6" s="22"/>
      <c r="C6" s="22"/>
      <c r="D6" s="22"/>
      <c r="E6" s="22"/>
      <c r="F6" s="22"/>
      <c r="G6" s="22"/>
      <c r="H6" s="22"/>
      <c r="I6" s="22"/>
      <c r="J6" s="22"/>
    </row>
    <row r="7" spans="1:10" x14ac:dyDescent="0.25">
      <c r="A7" s="88" t="s">
        <v>30</v>
      </c>
      <c r="B7" s="88" t="s">
        <v>31</v>
      </c>
      <c r="C7" s="88" t="s">
        <v>32</v>
      </c>
      <c r="D7" s="88" t="s">
        <v>33</v>
      </c>
      <c r="E7" s="89" t="s">
        <v>34</v>
      </c>
      <c r="F7" s="84"/>
      <c r="G7" s="84" t="s">
        <v>35</v>
      </c>
      <c r="H7" s="84"/>
      <c r="I7" s="84" t="s">
        <v>36</v>
      </c>
      <c r="J7" s="84"/>
    </row>
    <row r="8" spans="1:10" x14ac:dyDescent="0.25">
      <c r="A8" s="88"/>
      <c r="B8" s="88"/>
      <c r="C8" s="88"/>
      <c r="D8" s="88"/>
      <c r="E8" s="23" t="s">
        <v>37</v>
      </c>
      <c r="F8" s="23" t="s">
        <v>38</v>
      </c>
      <c r="G8" s="23" t="s">
        <v>37</v>
      </c>
      <c r="H8" s="23" t="s">
        <v>38</v>
      </c>
      <c r="I8" s="23" t="s">
        <v>37</v>
      </c>
      <c r="J8" s="23" t="s">
        <v>38</v>
      </c>
    </row>
    <row r="9" spans="1:10" x14ac:dyDescent="0.25">
      <c r="A9" s="23">
        <v>1</v>
      </c>
      <c r="B9" s="16" t="s">
        <v>11</v>
      </c>
      <c r="C9" s="4">
        <f>'Planilha Orçamentária'!I12</f>
        <v>706.76379999999995</v>
      </c>
      <c r="D9" s="67">
        <f t="shared" ref="D9:D20" si="0">C9/$C$21</f>
        <v>2.1365982210197702E-2</v>
      </c>
      <c r="E9" s="67">
        <v>1</v>
      </c>
      <c r="F9" s="67">
        <f t="shared" ref="F9:F20" si="1">E9</f>
        <v>1</v>
      </c>
      <c r="G9" s="67"/>
      <c r="H9" s="67">
        <f t="shared" ref="H9:J20" si="2">G9+F9</f>
        <v>1</v>
      </c>
      <c r="I9" s="67"/>
      <c r="J9" s="67">
        <f t="shared" si="2"/>
        <v>1</v>
      </c>
    </row>
    <row r="10" spans="1:10" x14ac:dyDescent="0.25">
      <c r="A10" s="23">
        <v>2</v>
      </c>
      <c r="B10" s="16" t="s">
        <v>132</v>
      </c>
      <c r="C10" s="4">
        <f>'Planilha Orçamentária'!I29</f>
        <v>6520.1697999999997</v>
      </c>
      <c r="D10" s="67">
        <f t="shared" si="0"/>
        <v>0.19710946139894023</v>
      </c>
      <c r="E10" s="67">
        <v>1</v>
      </c>
      <c r="F10" s="67">
        <f>E10</f>
        <v>1</v>
      </c>
      <c r="G10" s="67"/>
      <c r="H10" s="67">
        <f>G10+F10</f>
        <v>1</v>
      </c>
      <c r="I10" s="67"/>
      <c r="J10" s="67">
        <f>I10+H10</f>
        <v>1</v>
      </c>
    </row>
    <row r="11" spans="1:10" x14ac:dyDescent="0.25">
      <c r="A11" s="23">
        <v>3</v>
      </c>
      <c r="B11" s="16" t="s">
        <v>15</v>
      </c>
      <c r="C11" s="4">
        <f>'Planilha Orçamentária'!I33</f>
        <v>2346.6228000000001</v>
      </c>
      <c r="D11" s="67">
        <f t="shared" si="0"/>
        <v>7.0940108985271075E-2</v>
      </c>
      <c r="E11" s="67">
        <v>1</v>
      </c>
      <c r="F11" s="67">
        <f t="shared" si="1"/>
        <v>1</v>
      </c>
      <c r="G11" s="67"/>
      <c r="H11" s="67">
        <f t="shared" si="2"/>
        <v>1</v>
      </c>
      <c r="I11" s="67"/>
      <c r="J11" s="67">
        <f t="shared" si="2"/>
        <v>1</v>
      </c>
    </row>
    <row r="12" spans="1:10" x14ac:dyDescent="0.25">
      <c r="A12" s="23">
        <v>4</v>
      </c>
      <c r="B12" s="16" t="s">
        <v>17</v>
      </c>
      <c r="C12" s="4">
        <f>'Planilha Orçamentária'!I38</f>
        <v>3590.8842999999997</v>
      </c>
      <c r="D12" s="67">
        <f t="shared" si="0"/>
        <v>0.10855503645302465</v>
      </c>
      <c r="E12" s="67"/>
      <c r="F12" s="67">
        <f t="shared" si="1"/>
        <v>0</v>
      </c>
      <c r="G12" s="67">
        <v>0.5</v>
      </c>
      <c r="H12" s="67">
        <f t="shared" si="2"/>
        <v>0.5</v>
      </c>
      <c r="I12" s="67">
        <v>0.5</v>
      </c>
      <c r="J12" s="67">
        <f t="shared" si="2"/>
        <v>1</v>
      </c>
    </row>
    <row r="13" spans="1:10" x14ac:dyDescent="0.25">
      <c r="A13" s="23">
        <v>5</v>
      </c>
      <c r="B13" s="16" t="s">
        <v>23</v>
      </c>
      <c r="C13" s="4">
        <f>'Planilha Orçamentária'!I46</f>
        <v>1921.3799999999999</v>
      </c>
      <c r="D13" s="67">
        <f t="shared" si="0"/>
        <v>5.8084710760553472E-2</v>
      </c>
      <c r="E13" s="67"/>
      <c r="F13" s="67">
        <f t="shared" si="1"/>
        <v>0</v>
      </c>
      <c r="G13" s="67">
        <v>1</v>
      </c>
      <c r="H13" s="67">
        <f t="shared" si="2"/>
        <v>1</v>
      </c>
      <c r="I13" s="67"/>
      <c r="J13" s="67">
        <f t="shared" si="2"/>
        <v>1</v>
      </c>
    </row>
    <row r="14" spans="1:10" x14ac:dyDescent="0.25">
      <c r="A14" s="23">
        <v>6</v>
      </c>
      <c r="B14" s="16" t="s">
        <v>24</v>
      </c>
      <c r="C14" s="4">
        <f>'Planilha Orçamentária'!I51</f>
        <v>1568.73</v>
      </c>
      <c r="D14" s="67">
        <f t="shared" si="0"/>
        <v>4.7423845523219273E-2</v>
      </c>
      <c r="E14" s="67">
        <v>1</v>
      </c>
      <c r="F14" s="67">
        <f t="shared" si="1"/>
        <v>1</v>
      </c>
      <c r="G14" s="67"/>
      <c r="H14" s="67">
        <f t="shared" si="2"/>
        <v>1</v>
      </c>
      <c r="I14" s="67"/>
      <c r="J14" s="67">
        <f t="shared" si="2"/>
        <v>1</v>
      </c>
    </row>
    <row r="15" spans="1:10" x14ac:dyDescent="0.25">
      <c r="A15" s="23">
        <v>7</v>
      </c>
      <c r="B15" s="16" t="s">
        <v>25</v>
      </c>
      <c r="C15" s="4">
        <f>'Planilha Orçamentária'!I62</f>
        <v>1824.38</v>
      </c>
      <c r="D15" s="67">
        <f t="shared" si="0"/>
        <v>5.5152330417376341E-2</v>
      </c>
      <c r="E15" s="67"/>
      <c r="F15" s="67">
        <f t="shared" si="1"/>
        <v>0</v>
      </c>
      <c r="G15" s="67">
        <v>1</v>
      </c>
      <c r="H15" s="67">
        <f t="shared" si="2"/>
        <v>1</v>
      </c>
      <c r="I15" s="67"/>
      <c r="J15" s="67">
        <f t="shared" si="2"/>
        <v>1</v>
      </c>
    </row>
    <row r="16" spans="1:10" x14ac:dyDescent="0.25">
      <c r="A16" s="23">
        <v>8</v>
      </c>
      <c r="B16" s="16" t="s">
        <v>19</v>
      </c>
      <c r="C16" s="4">
        <f>'Planilha Orçamentária'!I68</f>
        <v>1549.2042999999999</v>
      </c>
      <c r="D16" s="67">
        <f t="shared" si="0"/>
        <v>4.6833569452427788E-2</v>
      </c>
      <c r="E16" s="67"/>
      <c r="F16" s="67">
        <f t="shared" si="1"/>
        <v>0</v>
      </c>
      <c r="G16" s="67">
        <v>1</v>
      </c>
      <c r="H16" s="67">
        <f t="shared" si="2"/>
        <v>1</v>
      </c>
      <c r="I16" s="67"/>
      <c r="J16" s="67">
        <f t="shared" si="2"/>
        <v>1</v>
      </c>
    </row>
    <row r="17" spans="1:10" x14ac:dyDescent="0.25">
      <c r="A17" s="23">
        <v>9</v>
      </c>
      <c r="B17" s="16" t="s">
        <v>47</v>
      </c>
      <c r="C17" s="4">
        <f>'Planilha Orçamentária'!I82</f>
        <v>4682.0123999999996</v>
      </c>
      <c r="D17" s="67">
        <f t="shared" si="0"/>
        <v>0.1415406301883671</v>
      </c>
      <c r="E17" s="67"/>
      <c r="F17" s="67">
        <f t="shared" si="1"/>
        <v>0</v>
      </c>
      <c r="G17" s="67"/>
      <c r="H17" s="67">
        <f t="shared" si="2"/>
        <v>0</v>
      </c>
      <c r="I17" s="67">
        <v>1</v>
      </c>
      <c r="J17" s="67">
        <f t="shared" si="2"/>
        <v>1</v>
      </c>
    </row>
    <row r="18" spans="1:10" x14ac:dyDescent="0.25">
      <c r="A18" s="23">
        <v>10</v>
      </c>
      <c r="B18" s="16" t="s">
        <v>20</v>
      </c>
      <c r="C18" s="4">
        <f>'Planilha Orçamentária'!I86</f>
        <v>3056.6823999999997</v>
      </c>
      <c r="D18" s="67">
        <f t="shared" si="0"/>
        <v>9.2405725619541371E-2</v>
      </c>
      <c r="E18" s="67"/>
      <c r="F18" s="67">
        <f t="shared" si="1"/>
        <v>0</v>
      </c>
      <c r="G18" s="67">
        <v>1</v>
      </c>
      <c r="H18" s="67">
        <f t="shared" si="2"/>
        <v>1</v>
      </c>
      <c r="I18" s="67"/>
      <c r="J18" s="67">
        <f t="shared" si="2"/>
        <v>1</v>
      </c>
    </row>
    <row r="19" spans="1:10" x14ac:dyDescent="0.25">
      <c r="A19" s="23">
        <v>11</v>
      </c>
      <c r="B19" s="16" t="s">
        <v>68</v>
      </c>
      <c r="C19" s="4">
        <f>'Planilha Orçamentária'!I93</f>
        <v>3289.6187999999997</v>
      </c>
      <c r="D19" s="67">
        <f t="shared" si="0"/>
        <v>9.9447561914082064E-2</v>
      </c>
      <c r="E19" s="67"/>
      <c r="F19" s="67">
        <f>E19</f>
        <v>0</v>
      </c>
      <c r="G19" s="67"/>
      <c r="H19" s="67">
        <f>G19+F19</f>
        <v>0</v>
      </c>
      <c r="I19" s="67">
        <v>1</v>
      </c>
      <c r="J19" s="67">
        <f>I19+H19</f>
        <v>1</v>
      </c>
    </row>
    <row r="20" spans="1:10" x14ac:dyDescent="0.25">
      <c r="A20" s="23">
        <v>12</v>
      </c>
      <c r="B20" s="16" t="s">
        <v>21</v>
      </c>
      <c r="C20" s="4">
        <f>'Planilha Orçamentária'!I97</f>
        <v>2022.48</v>
      </c>
      <c r="D20" s="67">
        <f t="shared" si="0"/>
        <v>6.1141037076998923E-2</v>
      </c>
      <c r="E20" s="67"/>
      <c r="F20" s="67">
        <f t="shared" si="1"/>
        <v>0</v>
      </c>
      <c r="G20" s="67"/>
      <c r="H20" s="67">
        <f t="shared" si="2"/>
        <v>0</v>
      </c>
      <c r="I20" s="67">
        <v>1</v>
      </c>
      <c r="J20" s="67">
        <f t="shared" si="2"/>
        <v>1</v>
      </c>
    </row>
    <row r="21" spans="1:10" x14ac:dyDescent="0.25">
      <c r="A21" s="24"/>
      <c r="B21" s="25" t="s">
        <v>22</v>
      </c>
      <c r="C21" s="7">
        <f>SUM(C9:C20)</f>
        <v>33078.928599999999</v>
      </c>
      <c r="D21" s="68">
        <f>SUM(D9:D20)</f>
        <v>1.0000000000000002</v>
      </c>
      <c r="E21" s="68">
        <f>(E9*$C9+E10*$C10+E11*$C11+E12*$C12+E13*$C13+E14*$C14+E15*$C15+E16*$C16+E17*$C17+E18*$C18+E19*$C19+$C20*E20)/$C21</f>
        <v>0.33683939811762825</v>
      </c>
      <c r="F21" s="68">
        <f>E21</f>
        <v>0.33683939811762825</v>
      </c>
      <c r="G21" s="68">
        <f>(G9*$C9+G10*$C10+G11*$C11+G12*$C12+G13*$C13+G14*$C14+G15*$C15+G16*$C16+G17*$C17+G18*$C18+G19*$C19+$C20*G20)/$C21</f>
        <v>0.30675385447641129</v>
      </c>
      <c r="H21" s="68">
        <f>G21+F21</f>
        <v>0.64359325259403954</v>
      </c>
      <c r="I21" s="68">
        <f>(I9*$C9+I10*$C10+I11*$C11+I12*$C12+I13*$C13+I14*$C14+I15*$C15+I16*$C16+I17*$C17+I18*$C18+I19*$C19+$C20*I20)/$C21</f>
        <v>0.3564067474059604</v>
      </c>
      <c r="J21" s="68">
        <f>I21+H21</f>
        <v>1</v>
      </c>
    </row>
    <row r="22" spans="1:10" x14ac:dyDescent="0.25">
      <c r="G22" s="20"/>
    </row>
    <row r="23" spans="1:10" x14ac:dyDescent="0.25">
      <c r="G23" s="20"/>
    </row>
    <row r="25" spans="1:10" x14ac:dyDescent="0.25">
      <c r="B25" s="50" t="s">
        <v>64</v>
      </c>
      <c r="C25" s="45"/>
      <c r="D25" s="45"/>
      <c r="E25" s="45"/>
      <c r="H25" s="50" t="s">
        <v>63</v>
      </c>
    </row>
    <row r="26" spans="1:10" x14ac:dyDescent="0.25">
      <c r="B26" s="50" t="s">
        <v>61</v>
      </c>
      <c r="C26" s="45"/>
      <c r="D26" s="45"/>
      <c r="E26" s="45"/>
      <c r="H26" s="50" t="s">
        <v>66</v>
      </c>
    </row>
    <row r="27" spans="1:10" x14ac:dyDescent="0.25">
      <c r="B27" s="50" t="s">
        <v>62</v>
      </c>
      <c r="C27" s="45"/>
      <c r="D27" s="45"/>
      <c r="E27" s="45"/>
      <c r="H27" s="50" t="s">
        <v>67</v>
      </c>
    </row>
    <row r="28" spans="1:10" x14ac:dyDescent="0.25">
      <c r="C28" s="45"/>
      <c r="D28" s="45"/>
      <c r="E28" s="45"/>
    </row>
    <row r="29" spans="1:10" x14ac:dyDescent="0.25">
      <c r="B29" s="45"/>
      <c r="C29" s="45"/>
      <c r="D29" s="45"/>
      <c r="E29" s="45"/>
    </row>
    <row r="30" spans="1:10" x14ac:dyDescent="0.25">
      <c r="C30" s="83"/>
      <c r="D30" s="83"/>
      <c r="E30" s="83"/>
      <c r="F30" s="83"/>
    </row>
    <row r="31" spans="1:10" x14ac:dyDescent="0.25">
      <c r="C31" s="83"/>
      <c r="D31" s="83"/>
      <c r="E31" s="83"/>
      <c r="F31" s="83"/>
    </row>
    <row r="32" spans="1:10" x14ac:dyDescent="0.25">
      <c r="C32" s="83"/>
      <c r="D32" s="83"/>
      <c r="E32" s="83"/>
      <c r="F32" s="83"/>
    </row>
  </sheetData>
  <mergeCells count="15">
    <mergeCell ref="A7:A8"/>
    <mergeCell ref="B7:B8"/>
    <mergeCell ref="C7:C8"/>
    <mergeCell ref="D7:D8"/>
    <mergeCell ref="E7:F7"/>
    <mergeCell ref="A1:J1"/>
    <mergeCell ref="A2:J2"/>
    <mergeCell ref="A3:J3"/>
    <mergeCell ref="A4:J4"/>
    <mergeCell ref="A5:J5"/>
    <mergeCell ref="C30:F30"/>
    <mergeCell ref="C31:F31"/>
    <mergeCell ref="C32:F32"/>
    <mergeCell ref="G7:H7"/>
    <mergeCell ref="I7:J7"/>
  </mergeCells>
  <printOptions horizontalCentered="1"/>
  <pageMargins left="0.51181102362204722" right="0.51181102362204722" top="1.5354330708661419" bottom="0.78740157480314965" header="0.31496062992125984" footer="0.31496062992125984"/>
  <pageSetup paperSize="9" scale="91" orientation="landscape" horizontalDpi="30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2018-09-17T13:57:01Z</dcterms:modified>
</cp:coreProperties>
</file>