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saulo\ATUALIZADOS FER\04 - SARJETOES 200 MIL\"/>
    </mc:Choice>
  </mc:AlternateContent>
  <xr:revisionPtr revIDLastSave="0" documentId="13_ncr:1_{16C73F15-FE59-4FCE-BB30-A84C8A35372F}" xr6:coauthVersionLast="47" xr6:coauthVersionMax="47" xr10:uidLastSave="{00000000-0000-0000-0000-000000000000}"/>
  <bookViews>
    <workbookView xWindow="-120" yWindow="-120" windowWidth="24240" windowHeight="13140" tabRatio="906" xr2:uid="{00000000-000D-0000-FFFF-FFFF00000000}"/>
  </bookViews>
  <sheets>
    <sheet name="ORÇAMENTO SARJETÕES 200MIL" sheetId="1" r:id="rId1"/>
  </sheets>
  <definedNames>
    <definedName name="_xlnm.Print_Area" localSheetId="0">'ORÇAMENTO SARJETÕES 200MIL'!$A$1:$J$39</definedName>
    <definedName name="Fonte">#REF!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7" i="1" l="1"/>
  <c r="I17" i="1" s="1"/>
  <c r="I18" i="1" s="1"/>
  <c r="J17" i="1" l="1"/>
  <c r="J18" i="1" l="1"/>
  <c r="H17" i="1"/>
  <c r="I24" i="1"/>
  <c r="J24" i="1" s="1"/>
  <c r="H24" i="1" s="1"/>
  <c r="I26" i="1"/>
  <c r="E23" i="1"/>
  <c r="J26" i="1" l="1"/>
  <c r="H26" i="1" s="1"/>
  <c r="I23" i="1"/>
  <c r="J23" i="1" s="1"/>
  <c r="H23" i="1" s="1"/>
  <c r="E27" i="1"/>
  <c r="I27" i="1" s="1"/>
  <c r="J27" i="1" s="1"/>
  <c r="H27" i="1" s="1"/>
  <c r="E25" i="1" l="1"/>
  <c r="I25" i="1" s="1"/>
  <c r="J25" i="1" s="1"/>
  <c r="H25" i="1" s="1"/>
  <c r="E21" i="1"/>
  <c r="I21" i="1" s="1"/>
  <c r="J21" i="1" s="1"/>
  <c r="E28" i="1"/>
  <c r="I28" i="1" s="1"/>
  <c r="J28" i="1" s="1"/>
  <c r="H28" i="1" s="1"/>
  <c r="H21" i="1" l="1"/>
  <c r="E22" i="1"/>
  <c r="I22" i="1" s="1"/>
  <c r="J22" i="1" s="1"/>
  <c r="H22" i="1" s="1"/>
  <c r="J29" i="1" l="1"/>
  <c r="I32" i="1" s="1"/>
  <c r="I29" i="1"/>
  <c r="I31" i="1" s="1"/>
</calcChain>
</file>

<file path=xl/sharedStrings.xml><?xml version="1.0" encoding="utf-8"?>
<sst xmlns="http://schemas.openxmlformats.org/spreadsheetml/2006/main" count="73" uniqueCount="59">
  <si>
    <t>Secretaria de Obras Rua Guanabara, 256 – Vila Guanabara – cep 16203-030 – tel. 18 3643 6170 – sosp@birigui.sp.gov.br</t>
  </si>
  <si>
    <t xml:space="preserve">PREFEITURA DO MUNICIPIO DE BIRIGUI - PLANILHA ORÇAMENTÁRIA PARA INFRAESTRUTURA </t>
  </si>
  <si>
    <t>REF.</t>
  </si>
  <si>
    <t>ITEM</t>
  </si>
  <si>
    <t>CÓDIGO</t>
  </si>
  <si>
    <t>DESCRIÇÃO</t>
  </si>
  <si>
    <t>QUANT.</t>
  </si>
  <si>
    <t>UNID.</t>
  </si>
  <si>
    <t>RECAPEAMENTO ASFÁLTICO EM C.B.U.Q.</t>
  </si>
  <si>
    <t>1.0</t>
  </si>
  <si>
    <t>SINAPI</t>
  </si>
  <si>
    <t>1.1</t>
  </si>
  <si>
    <t>m²</t>
  </si>
  <si>
    <t xml:space="preserve">SUBTOTAL: </t>
  </si>
  <si>
    <t>2.0</t>
  </si>
  <si>
    <t>m³</t>
  </si>
  <si>
    <t xml:space="preserve">SINAPI </t>
  </si>
  <si>
    <t>97914</t>
  </si>
  <si>
    <t>m³xkm</t>
  </si>
  <si>
    <t>7155</t>
  </si>
  <si>
    <t>Tela de aço soldada nervurada CA-60, Q-138, (2,20 kg/m2), diâmetro do fio = 4,2 mm, largura =  2,45 X 120 m de comprimento, espaçamento da malha = 10  X 10 cm</t>
  </si>
  <si>
    <t>11.01.100</t>
  </si>
  <si>
    <t>Concreto  usinado, fck = 20 MPA</t>
  </si>
  <si>
    <t>11.16.020</t>
  </si>
  <si>
    <t>SUBTOTAL:</t>
  </si>
  <si>
    <t>BDI =</t>
  </si>
  <si>
    <t xml:space="preserve">Fonte de Pesquisa Utilizada: </t>
  </si>
  <si>
    <t>VALOR UNIT. C/ BDI</t>
  </si>
  <si>
    <t>VALOR UNIT. S/ BDI</t>
  </si>
  <si>
    <t>TOTAL C/ BDI</t>
  </si>
  <si>
    <t>TOTAL S/ BDI</t>
  </si>
  <si>
    <t>CDHU</t>
  </si>
  <si>
    <t>Escavação e carga mecanizada em solo de 1ª categoria, em campo aberto</t>
  </si>
  <si>
    <t>TRANSPORTE COM CAMINHÃO BASCULANTE DE 6 M³, EM VIA URBANA PAVIMENTADA,DMT ATÉ 30 KM (UNIDADE: M3XKM). AF_07/2020</t>
  </si>
  <si>
    <t>09.01.020</t>
  </si>
  <si>
    <t>Forma em madeira comum para fundação</t>
  </si>
  <si>
    <t>11.18.040</t>
  </si>
  <si>
    <t>Lastro de pedra britada</t>
  </si>
  <si>
    <t>07.01.060</t>
  </si>
  <si>
    <t>2.1</t>
  </si>
  <si>
    <t>2.2</t>
  </si>
  <si>
    <t>2.3</t>
  </si>
  <si>
    <t>2.4</t>
  </si>
  <si>
    <t>2.5</t>
  </si>
  <si>
    <t>2.6</t>
  </si>
  <si>
    <t>2.7</t>
  </si>
  <si>
    <t>2.8</t>
  </si>
  <si>
    <t>OBJETO : EXECUÇÃO DE SARJETÕES EM CONCRETO ARMADO</t>
  </si>
  <si>
    <t>Birigui, 09 de maio de 2.022</t>
  </si>
  <si>
    <t>Lançamento, espalhamento e adensamento de concreto ou massa em lastro e/ou enchimento</t>
  </si>
  <si>
    <t>SERVIÇOS PRELIMINARES</t>
  </si>
  <si>
    <t>SARJETÕES</t>
  </si>
  <si>
    <t>Placa de identificação para obra</t>
  </si>
  <si>
    <t>02.08.020</t>
  </si>
  <si>
    <t>07.11.020</t>
  </si>
  <si>
    <t>Reaterro compactado mecanizado de vala ou cava com compactador</t>
  </si>
  <si>
    <t>SINAPI - 11/2.022 - DESONERADO</t>
  </si>
  <si>
    <t>CDHU - 188 - DESONERADO</t>
  </si>
  <si>
    <t>LOCAL : DIVERSAS RUAS DOS BAIRROS: SÃO JOSÉ, RECANTO VERDE, JARDIM DAS OLIVEIRAS, JARDIM IPÊ, JARDIM SÃO CONRADO, JARDIM KLAYTON E VILA ROBERTO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</si>
</sst>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 &quot;#,##0.00"/>
  </numFmts>
  <fonts count="19">
    <font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匠牥晩††††††††††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2"/>
      <name val="Arial"/>
      <family val="2"/>
      <charset val="1"/>
    </font>
    <font>
      <b/>
      <i/>
      <sz val="10"/>
      <name val="Bookman Old Style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name val="Arial"/>
      <family val="2"/>
      <charset val="1"/>
    </font>
    <font>
      <b/>
      <i/>
      <u/>
      <sz val="12"/>
      <name val="Arial"/>
      <family val="2"/>
      <charset val="1"/>
    </font>
    <font>
      <b/>
      <i/>
      <u/>
      <sz val="10"/>
      <name val="Arial"/>
      <family val="2"/>
      <charset val="1"/>
    </font>
    <font>
      <i/>
      <u/>
      <sz val="10"/>
      <name val="Arial"/>
      <family val="2"/>
      <charset val="1"/>
    </font>
    <font>
      <sz val="11"/>
      <name val="Arial Narrow"/>
      <family val="2"/>
    </font>
    <font>
      <b/>
      <i/>
      <u/>
      <sz val="11"/>
      <name val="Arial"/>
      <family val="2"/>
      <charset val="1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8497B0"/>
        <bgColor rgb="FF808080"/>
      </patternFill>
    </fill>
    <fill>
      <patternFill patternType="solid">
        <fgColor rgb="FF9DC3E6"/>
        <bgColor rgb="FFADB9CA"/>
      </patternFill>
    </fill>
    <fill>
      <patternFill patternType="solid">
        <fgColor rgb="FFADB9CA"/>
        <bgColor rgb="FFBFBFBF"/>
      </patternFill>
    </fill>
    <fill>
      <patternFill patternType="solid">
        <fgColor rgb="FFD6DCE5"/>
        <bgColor rgb="FFD9D9D9"/>
      </patternFill>
    </fill>
    <fill>
      <patternFill patternType="solid">
        <fgColor rgb="FFE2F0D9"/>
        <bgColor rgb="FFD6DCE5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9" fontId="6" fillId="0" borderId="0" applyBorder="0" applyProtection="0"/>
    <xf numFmtId="0" fontId="4" fillId="0" borderId="0"/>
  </cellStyleXfs>
  <cellXfs count="62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164" fontId="1" fillId="6" borderId="1" xfId="0" applyNumberFormat="1" applyFont="1" applyFill="1" applyBorder="1"/>
    <xf numFmtId="0" fontId="2" fillId="2" borderId="3" xfId="0" applyFont="1" applyFill="1" applyBorder="1" applyAlignment="1">
      <alignment horizontal="right" vertical="center"/>
    </xf>
    <xf numFmtId="0" fontId="5" fillId="2" borderId="0" xfId="0" applyFont="1" applyFill="1"/>
    <xf numFmtId="0" fontId="5" fillId="0" borderId="0" xfId="0" applyFont="1"/>
    <xf numFmtId="49" fontId="3" fillId="2" borderId="1" xfId="2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5" fillId="2" borderId="0" xfId="0" applyNumberFormat="1" applyFont="1" applyFill="1"/>
    <xf numFmtId="0" fontId="2" fillId="0" borderId="0" xfId="0" applyFont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5" fillId="2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5" fillId="7" borderId="0" xfId="0" applyFont="1" applyFill="1"/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/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8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left" wrapText="1"/>
    </xf>
    <xf numFmtId="49" fontId="1" fillId="6" borderId="1" xfId="0" applyNumberFormat="1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left" vertical="center" wrapText="1"/>
    </xf>
    <xf numFmtId="49" fontId="2" fillId="6" borderId="3" xfId="0" applyNumberFormat="1" applyFont="1" applyFill="1" applyBorder="1" applyAlignment="1">
      <alignment horizontal="left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49" fontId="1" fillId="5" borderId="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wrapText="1"/>
    </xf>
    <xf numFmtId="10" fontId="2" fillId="2" borderId="1" xfId="1" applyNumberFormat="1" applyFont="1" applyFill="1" applyBorder="1" applyAlignment="1" applyProtection="1">
      <alignment horizontal="left" vertical="center"/>
    </xf>
    <xf numFmtId="0" fontId="2" fillId="2" borderId="2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left" vertical="center"/>
    </xf>
  </cellXfs>
  <cellStyles count="3">
    <cellStyle name="Excel Built-in Explanatory Text" xfId="2" xr:uid="{00000000-0005-0000-0000-000000000000}"/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ADB9CA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DC3E6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4245</xdr:colOff>
      <xdr:row>0</xdr:row>
      <xdr:rowOff>88735</xdr:rowOff>
    </xdr:from>
    <xdr:to>
      <xdr:col>6</xdr:col>
      <xdr:colOff>1009105</xdr:colOff>
      <xdr:row>5</xdr:row>
      <xdr:rowOff>396875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28170" y="88735"/>
          <a:ext cx="5776885" cy="12606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40"/>
  <sheetViews>
    <sheetView tabSelected="1" view="pageBreakPreview" zoomScaleNormal="100" zoomScaleSheetLayoutView="100" workbookViewId="0">
      <selection activeCell="E37" sqref="E37"/>
    </sheetView>
  </sheetViews>
  <sheetFormatPr defaultRowHeight="15"/>
  <cols>
    <col min="1" max="1" width="8.42578125" style="14" customWidth="1"/>
    <col min="2" max="2" width="5.42578125" style="14" bestFit="1" customWidth="1"/>
    <col min="3" max="3" width="9.140625" style="14" bestFit="1" customWidth="1"/>
    <col min="4" max="4" width="41.85546875" style="14" customWidth="1"/>
    <col min="5" max="5" width="13.85546875" style="26" customWidth="1"/>
    <col min="6" max="6" width="6.7109375" style="14" bestFit="1" customWidth="1"/>
    <col min="7" max="7" width="15.28515625" style="14" bestFit="1" customWidth="1"/>
    <col min="8" max="8" width="23.42578125" style="14" hidden="1" customWidth="1"/>
    <col min="9" max="9" width="14.85546875" style="14" customWidth="1"/>
    <col min="10" max="10" width="13.140625" style="13" bestFit="1" customWidth="1"/>
    <col min="11" max="11" width="8.7109375" style="13" customWidth="1"/>
    <col min="12" max="12" width="11.140625" style="13" bestFit="1" customWidth="1"/>
    <col min="13" max="13" width="7.42578125" style="13" customWidth="1"/>
    <col min="14" max="14" width="18.140625" style="13" customWidth="1"/>
    <col min="15" max="33" width="8.7109375" style="13" customWidth="1"/>
    <col min="34" max="1026" width="8.7109375" style="14" customWidth="1"/>
    <col min="1027" max="16384" width="9.140625" style="14"/>
  </cols>
  <sheetData>
    <row r="1" spans="1:33">
      <c r="C1" s="43"/>
      <c r="D1" s="43"/>
      <c r="E1" s="43"/>
      <c r="F1" s="43"/>
      <c r="G1" s="43"/>
      <c r="H1" s="43"/>
      <c r="I1" s="43"/>
    </row>
    <row r="2" spans="1:33">
      <c r="C2" s="44"/>
      <c r="D2" s="44"/>
      <c r="E2" s="44"/>
      <c r="F2" s="44"/>
      <c r="G2" s="44"/>
      <c r="H2" s="44"/>
      <c r="I2" s="44"/>
    </row>
    <row r="3" spans="1:33">
      <c r="C3" s="44"/>
      <c r="D3" s="44"/>
      <c r="E3" s="44"/>
      <c r="F3" s="44"/>
      <c r="G3" s="44"/>
      <c r="H3" s="44"/>
      <c r="I3" s="44"/>
    </row>
    <row r="4" spans="1:33">
      <c r="C4" s="45"/>
      <c r="D4" s="45"/>
      <c r="E4" s="45"/>
      <c r="F4" s="45"/>
      <c r="G4" s="45"/>
      <c r="H4" s="45"/>
      <c r="I4" s="45"/>
    </row>
    <row r="6" spans="1:33" ht="35.25" customHeight="1"/>
    <row r="7" spans="1:33">
      <c r="A7" s="46" t="s">
        <v>0</v>
      </c>
      <c r="B7" s="46"/>
      <c r="C7" s="46"/>
      <c r="D7" s="46"/>
      <c r="E7" s="46"/>
      <c r="F7" s="46"/>
      <c r="G7" s="46"/>
      <c r="H7" s="46"/>
      <c r="I7" s="46"/>
    </row>
    <row r="8" spans="1:33" ht="18" customHeight="1"/>
    <row r="9" spans="1:33" ht="15.75" customHeight="1">
      <c r="A9" s="47" t="s">
        <v>1</v>
      </c>
      <c r="B9" s="47"/>
      <c r="C9" s="47"/>
      <c r="D9" s="47"/>
      <c r="E9" s="47"/>
      <c r="F9" s="47"/>
      <c r="G9" s="47"/>
      <c r="H9" s="47"/>
      <c r="I9" s="47"/>
    </row>
    <row r="10" spans="1:33" ht="15.75">
      <c r="A10" s="27"/>
      <c r="B10" s="27"/>
      <c r="C10" s="27"/>
      <c r="D10" s="27"/>
      <c r="E10" s="28"/>
      <c r="F10" s="27"/>
      <c r="G10" s="27"/>
      <c r="H10" s="27"/>
      <c r="I10" s="27"/>
    </row>
    <row r="11" spans="1:33" ht="15.75">
      <c r="A11" s="48" t="s">
        <v>47</v>
      </c>
      <c r="B11" s="48"/>
      <c r="C11" s="48"/>
      <c r="D11" s="48"/>
      <c r="E11" s="48"/>
      <c r="F11" s="48"/>
      <c r="G11" s="48"/>
      <c r="H11" s="48"/>
      <c r="I11" s="48"/>
    </row>
    <row r="12" spans="1:33" ht="32.25" customHeight="1">
      <c r="A12" s="49" t="s">
        <v>58</v>
      </c>
      <c r="B12" s="49"/>
      <c r="C12" s="49"/>
      <c r="D12" s="49"/>
      <c r="E12" s="49"/>
      <c r="F12" s="49"/>
      <c r="G12" s="49"/>
      <c r="H12" s="49"/>
      <c r="I12" s="49"/>
    </row>
    <row r="13" spans="1:33" ht="15.75">
      <c r="A13" s="25"/>
      <c r="B13" s="25"/>
      <c r="C13" s="25"/>
      <c r="D13" s="25"/>
      <c r="E13" s="29"/>
      <c r="F13" s="25"/>
      <c r="G13" s="25"/>
      <c r="H13" s="25"/>
      <c r="I13" s="25"/>
    </row>
    <row r="14" spans="1:33" s="31" customFormat="1" ht="27" customHeight="1">
      <c r="A14" s="1" t="s">
        <v>2</v>
      </c>
      <c r="B14" s="2" t="s">
        <v>3</v>
      </c>
      <c r="C14" s="2" t="s">
        <v>4</v>
      </c>
      <c r="D14" s="3" t="s">
        <v>5</v>
      </c>
      <c r="E14" s="2" t="s">
        <v>6</v>
      </c>
      <c r="F14" s="2" t="s">
        <v>7</v>
      </c>
      <c r="G14" s="3" t="s">
        <v>28</v>
      </c>
      <c r="H14" s="3" t="s">
        <v>27</v>
      </c>
      <c r="I14" s="3" t="s">
        <v>30</v>
      </c>
      <c r="J14" s="3" t="s">
        <v>29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</row>
    <row r="15" spans="1:33" ht="23.25" customHeight="1">
      <c r="A15" s="53" t="s">
        <v>8</v>
      </c>
      <c r="B15" s="54"/>
      <c r="C15" s="54"/>
      <c r="D15" s="54"/>
      <c r="E15" s="54"/>
      <c r="F15" s="54"/>
      <c r="G15" s="54"/>
      <c r="H15" s="54"/>
      <c r="I15" s="54"/>
      <c r="J15" s="54"/>
    </row>
    <row r="16" spans="1:33" s="32" customFormat="1">
      <c r="A16" s="50" t="s">
        <v>9</v>
      </c>
      <c r="B16" s="50"/>
      <c r="C16" s="51" t="s">
        <v>50</v>
      </c>
      <c r="D16" s="52"/>
      <c r="E16" s="52"/>
      <c r="F16" s="52"/>
      <c r="G16" s="52"/>
      <c r="H16" s="52"/>
      <c r="I16" s="52"/>
      <c r="J16" s="4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</row>
    <row r="17" spans="1:14">
      <c r="A17" s="5" t="s">
        <v>31</v>
      </c>
      <c r="B17" s="6" t="s">
        <v>11</v>
      </c>
      <c r="C17" s="7" t="s">
        <v>53</v>
      </c>
      <c r="D17" s="16" t="s">
        <v>52</v>
      </c>
      <c r="E17" s="8">
        <f>2*5</f>
        <v>10</v>
      </c>
      <c r="F17" s="9" t="s">
        <v>12</v>
      </c>
      <c r="G17" s="10">
        <v>0</v>
      </c>
      <c r="H17" s="10">
        <f>J17/E17</f>
        <v>0</v>
      </c>
      <c r="I17" s="10">
        <f>ROUND(G17*E17,2)</f>
        <v>0</v>
      </c>
      <c r="J17" s="10">
        <f>I17*(1+$B$30)</f>
        <v>0</v>
      </c>
    </row>
    <row r="18" spans="1:14">
      <c r="A18" s="57" t="s">
        <v>13</v>
      </c>
      <c r="B18" s="57"/>
      <c r="C18" s="57"/>
      <c r="D18" s="57"/>
      <c r="E18" s="57"/>
      <c r="F18" s="57"/>
      <c r="G18" s="57"/>
      <c r="H18" s="22"/>
      <c r="I18" s="11">
        <f>ROUND(SUM(I17),2)</f>
        <v>0</v>
      </c>
      <c r="J18" s="11">
        <f>ROUND(SUM(J17),2)</f>
        <v>0</v>
      </c>
    </row>
    <row r="19" spans="1:14" ht="11.25" customHeight="1">
      <c r="A19" s="22"/>
      <c r="B19" s="12"/>
      <c r="C19" s="12"/>
      <c r="D19" s="12"/>
      <c r="E19" s="12"/>
      <c r="F19" s="12"/>
      <c r="G19" s="12"/>
      <c r="H19" s="12"/>
      <c r="I19" s="12"/>
    </row>
    <row r="20" spans="1:14" s="13" customFormat="1">
      <c r="A20" s="50" t="s">
        <v>14</v>
      </c>
      <c r="B20" s="50"/>
      <c r="C20" s="51" t="s">
        <v>51</v>
      </c>
      <c r="D20" s="51"/>
      <c r="E20" s="4"/>
      <c r="F20" s="4"/>
      <c r="G20" s="4"/>
      <c r="H20" s="4"/>
      <c r="I20" s="4"/>
      <c r="J20" s="4"/>
    </row>
    <row r="21" spans="1:14" ht="25.5">
      <c r="A21" s="5" t="s">
        <v>31</v>
      </c>
      <c r="B21" s="6" t="s">
        <v>39</v>
      </c>
      <c r="C21" s="15" t="s">
        <v>38</v>
      </c>
      <c r="D21" s="16" t="s">
        <v>32</v>
      </c>
      <c r="E21" s="17">
        <f>E26*0.2</f>
        <v>229.03000000000003</v>
      </c>
      <c r="F21" s="9" t="s">
        <v>15</v>
      </c>
      <c r="G21" s="10">
        <v>0</v>
      </c>
      <c r="H21" s="10">
        <f>J21/E21</f>
        <v>0</v>
      </c>
      <c r="I21" s="10">
        <f>ROUND(G21*E21,2)</f>
        <v>0</v>
      </c>
      <c r="J21" s="10">
        <f>I21*(1+$B$30)</f>
        <v>0</v>
      </c>
    </row>
    <row r="22" spans="1:14" ht="43.5" customHeight="1">
      <c r="A22" s="5" t="s">
        <v>16</v>
      </c>
      <c r="B22" s="6" t="s">
        <v>40</v>
      </c>
      <c r="C22" s="15" t="s">
        <v>17</v>
      </c>
      <c r="D22" s="16" t="s">
        <v>33</v>
      </c>
      <c r="E22" s="17">
        <f>E21*15</f>
        <v>3435.4500000000003</v>
      </c>
      <c r="F22" s="9" t="s">
        <v>18</v>
      </c>
      <c r="G22" s="10">
        <v>0</v>
      </c>
      <c r="H22" s="10">
        <f t="shared" ref="H22:H28" si="0">J22/E22</f>
        <v>0</v>
      </c>
      <c r="I22" s="10">
        <f t="shared" ref="I22:I28" si="1">ROUND(G22*E22,2)</f>
        <v>0</v>
      </c>
      <c r="J22" s="10">
        <f t="shared" ref="J22:J28" si="2">I22*(1+$B$30)</f>
        <v>0</v>
      </c>
    </row>
    <row r="23" spans="1:14" ht="25.5">
      <c r="A23" s="5" t="s">
        <v>31</v>
      </c>
      <c r="B23" s="6" t="s">
        <v>41</v>
      </c>
      <c r="C23" s="15" t="s">
        <v>54</v>
      </c>
      <c r="D23" s="16" t="s">
        <v>55</v>
      </c>
      <c r="E23" s="17">
        <f>E26*0.1</f>
        <v>114.51500000000001</v>
      </c>
      <c r="F23" s="9" t="s">
        <v>15</v>
      </c>
      <c r="G23" s="10">
        <v>0</v>
      </c>
      <c r="H23" s="10">
        <f t="shared" si="0"/>
        <v>0</v>
      </c>
      <c r="I23" s="10">
        <f t="shared" si="1"/>
        <v>0</v>
      </c>
      <c r="J23" s="10">
        <f t="shared" si="2"/>
        <v>0</v>
      </c>
    </row>
    <row r="24" spans="1:14">
      <c r="A24" s="5" t="s">
        <v>31</v>
      </c>
      <c r="B24" s="6" t="s">
        <v>42</v>
      </c>
      <c r="C24" s="15" t="s">
        <v>34</v>
      </c>
      <c r="D24" s="16" t="s">
        <v>35</v>
      </c>
      <c r="E24" s="17">
        <v>344.2</v>
      </c>
      <c r="F24" s="9" t="s">
        <v>12</v>
      </c>
      <c r="G24" s="10">
        <v>0</v>
      </c>
      <c r="H24" s="10">
        <f t="shared" si="0"/>
        <v>0</v>
      </c>
      <c r="I24" s="10">
        <f t="shared" si="1"/>
        <v>0</v>
      </c>
      <c r="J24" s="10">
        <f t="shared" si="2"/>
        <v>0</v>
      </c>
    </row>
    <row r="25" spans="1:14">
      <c r="A25" s="5" t="s">
        <v>31</v>
      </c>
      <c r="B25" s="6" t="s">
        <v>43</v>
      </c>
      <c r="C25" s="15" t="s">
        <v>36</v>
      </c>
      <c r="D25" s="16" t="s">
        <v>37</v>
      </c>
      <c r="E25" s="17">
        <f>E26*0.03</f>
        <v>34.354500000000002</v>
      </c>
      <c r="F25" s="9" t="s">
        <v>15</v>
      </c>
      <c r="G25" s="10">
        <v>0</v>
      </c>
      <c r="H25" s="10">
        <f t="shared" si="0"/>
        <v>0</v>
      </c>
      <c r="I25" s="10">
        <f t="shared" si="1"/>
        <v>0</v>
      </c>
      <c r="J25" s="10">
        <f t="shared" si="2"/>
        <v>0</v>
      </c>
      <c r="N25" s="18"/>
    </row>
    <row r="26" spans="1:14" ht="51">
      <c r="A26" s="5" t="s">
        <v>10</v>
      </c>
      <c r="B26" s="6" t="s">
        <v>44</v>
      </c>
      <c r="C26" s="15" t="s">
        <v>19</v>
      </c>
      <c r="D26" s="16" t="s">
        <v>20</v>
      </c>
      <c r="E26" s="17">
        <v>1145.1500000000001</v>
      </c>
      <c r="F26" s="9" t="s">
        <v>12</v>
      </c>
      <c r="G26" s="10">
        <v>0</v>
      </c>
      <c r="H26" s="10">
        <f t="shared" si="0"/>
        <v>0</v>
      </c>
      <c r="I26" s="10">
        <f t="shared" si="1"/>
        <v>0</v>
      </c>
      <c r="J26" s="10">
        <f t="shared" si="2"/>
        <v>0</v>
      </c>
    </row>
    <row r="27" spans="1:14">
      <c r="A27" s="5" t="s">
        <v>31</v>
      </c>
      <c r="B27" s="6" t="s">
        <v>45</v>
      </c>
      <c r="C27" s="15" t="s">
        <v>21</v>
      </c>
      <c r="D27" s="16" t="s">
        <v>22</v>
      </c>
      <c r="E27" s="17">
        <f>E26*0.17</f>
        <v>194.67550000000003</v>
      </c>
      <c r="F27" s="9" t="s">
        <v>15</v>
      </c>
      <c r="G27" s="10">
        <v>0</v>
      </c>
      <c r="H27" s="10">
        <f t="shared" si="0"/>
        <v>0</v>
      </c>
      <c r="I27" s="10">
        <f t="shared" si="1"/>
        <v>0</v>
      </c>
      <c r="J27" s="10">
        <f t="shared" si="2"/>
        <v>0</v>
      </c>
    </row>
    <row r="28" spans="1:14" ht="25.5">
      <c r="A28" s="5" t="s">
        <v>31</v>
      </c>
      <c r="B28" s="6" t="s">
        <v>46</v>
      </c>
      <c r="C28" s="15" t="s">
        <v>23</v>
      </c>
      <c r="D28" s="16" t="s">
        <v>49</v>
      </c>
      <c r="E28" s="17">
        <f>E27</f>
        <v>194.67550000000003</v>
      </c>
      <c r="F28" s="9" t="s">
        <v>15</v>
      </c>
      <c r="G28" s="10">
        <v>0</v>
      </c>
      <c r="H28" s="10">
        <f t="shared" si="0"/>
        <v>0</v>
      </c>
      <c r="I28" s="10">
        <f t="shared" si="1"/>
        <v>0</v>
      </c>
      <c r="J28" s="10">
        <f t="shared" si="2"/>
        <v>0</v>
      </c>
    </row>
    <row r="29" spans="1:14">
      <c r="A29" s="58" t="s">
        <v>24</v>
      </c>
      <c r="B29" s="58"/>
      <c r="C29" s="58"/>
      <c r="D29" s="58"/>
      <c r="E29" s="58"/>
      <c r="F29" s="58"/>
      <c r="G29" s="58"/>
      <c r="H29" s="23"/>
      <c r="I29" s="11">
        <f>ROUND(SUM(I21:I28),2)</f>
        <v>0</v>
      </c>
      <c r="J29" s="11">
        <f>ROUND(SUM(J21:J28),2)</f>
        <v>0</v>
      </c>
    </row>
    <row r="30" spans="1:14">
      <c r="A30" s="24" t="s">
        <v>25</v>
      </c>
      <c r="B30" s="56">
        <v>0.25</v>
      </c>
      <c r="C30" s="56"/>
      <c r="D30" s="59"/>
      <c r="E30" s="59"/>
      <c r="F30" s="59"/>
      <c r="G30" s="59"/>
      <c r="H30" s="59"/>
      <c r="I30" s="60"/>
    </row>
    <row r="31" spans="1:14">
      <c r="A31" s="19"/>
      <c r="B31" s="19"/>
      <c r="C31" s="19"/>
      <c r="D31" s="19"/>
      <c r="E31" s="19"/>
      <c r="F31" s="19"/>
      <c r="G31" s="21" t="s">
        <v>30</v>
      </c>
      <c r="I31" s="61">
        <f>I29+I18</f>
        <v>0</v>
      </c>
      <c r="J31" s="61"/>
    </row>
    <row r="32" spans="1:14">
      <c r="A32" s="19"/>
      <c r="B32" s="19"/>
      <c r="C32" s="19"/>
      <c r="D32" s="19"/>
      <c r="E32" s="19"/>
      <c r="F32" s="19"/>
      <c r="G32" s="20" t="s">
        <v>29</v>
      </c>
      <c r="I32" s="61">
        <f>J29+J18</f>
        <v>0</v>
      </c>
      <c r="J32" s="61"/>
    </row>
    <row r="33" spans="1:10" ht="36" customHeight="1">
      <c r="A33" s="55"/>
      <c r="B33" s="55"/>
      <c r="C33" s="55"/>
      <c r="D33" s="55"/>
      <c r="E33" s="55"/>
      <c r="F33" s="55"/>
      <c r="G33" s="55"/>
      <c r="H33" s="55"/>
      <c r="I33" s="55"/>
      <c r="J33" s="18"/>
    </row>
    <row r="34" spans="1:10" ht="15.75">
      <c r="A34" s="33"/>
      <c r="B34" s="34"/>
      <c r="C34" s="35"/>
      <c r="D34" s="35"/>
      <c r="E34" s="36"/>
      <c r="F34" s="37"/>
      <c r="G34" s="37"/>
      <c r="H34" s="37"/>
      <c r="I34" s="37"/>
    </row>
    <row r="35" spans="1:10">
      <c r="A35" s="38" t="s">
        <v>26</v>
      </c>
      <c r="B35" s="35"/>
      <c r="C35" s="38"/>
      <c r="D35" s="38"/>
      <c r="E35" s="38"/>
      <c r="F35" s="38"/>
      <c r="G35" s="38"/>
      <c r="H35" s="38"/>
      <c r="I35" s="38"/>
    </row>
    <row r="36" spans="1:10">
      <c r="A36" s="38"/>
      <c r="B36" s="35"/>
      <c r="C36" s="38"/>
      <c r="D36" s="38"/>
      <c r="E36" s="38"/>
      <c r="F36" s="38"/>
      <c r="G36" s="38"/>
      <c r="H36" s="38"/>
      <c r="I36" s="38"/>
    </row>
    <row r="37" spans="1:10">
      <c r="A37" s="38" t="s">
        <v>57</v>
      </c>
      <c r="B37" s="35"/>
      <c r="C37" s="38"/>
      <c r="D37" s="38"/>
      <c r="E37" s="42"/>
      <c r="F37" s="38"/>
      <c r="G37" s="38"/>
      <c r="H37" s="38"/>
      <c r="I37" s="38"/>
    </row>
    <row r="38" spans="1:10">
      <c r="A38" s="38" t="s">
        <v>56</v>
      </c>
      <c r="B38" s="38"/>
      <c r="C38" s="38"/>
      <c r="D38" s="38"/>
      <c r="E38" s="38"/>
      <c r="F38" s="38"/>
      <c r="G38" s="38"/>
      <c r="H38" s="38"/>
      <c r="I38" s="38"/>
    </row>
    <row r="39" spans="1:10" ht="16.5">
      <c r="A39" s="39"/>
      <c r="B39" s="38"/>
      <c r="C39" s="39"/>
      <c r="D39" s="39"/>
      <c r="E39" s="40"/>
      <c r="H39" s="41" t="s">
        <v>48</v>
      </c>
    </row>
    <row r="40" spans="1:10" ht="75.75" customHeight="1"/>
  </sheetData>
  <mergeCells count="20">
    <mergeCell ref="A33:I33"/>
    <mergeCell ref="B30:C30"/>
    <mergeCell ref="A18:G18"/>
    <mergeCell ref="A20:B20"/>
    <mergeCell ref="C20:D20"/>
    <mergeCell ref="A29:G29"/>
    <mergeCell ref="D30:I30"/>
    <mergeCell ref="I31:J31"/>
    <mergeCell ref="I32:J32"/>
    <mergeCell ref="A9:I9"/>
    <mergeCell ref="A11:I11"/>
    <mergeCell ref="A12:I12"/>
    <mergeCell ref="A16:B16"/>
    <mergeCell ref="C16:I16"/>
    <mergeCell ref="A15:J15"/>
    <mergeCell ref="C1:I1"/>
    <mergeCell ref="C2:I2"/>
    <mergeCell ref="C3:I3"/>
    <mergeCell ref="C4:I4"/>
    <mergeCell ref="A7:I7"/>
  </mergeCells>
  <phoneticPr fontId="7" type="noConversion"/>
  <pageMargins left="0.51180555555555496" right="0.51180555555555496" top="0.78749999999999998" bottom="0.78749999999999998" header="0.51180555555555496" footer="0.51180555555555496"/>
  <pageSetup paperSize="9" scale="71" firstPageNumber="0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SARJETÕES 200MIL</vt:lpstr>
      <vt:lpstr>'ORÇAMENTO SARJETÕES 200MIL'!Area_de_impressao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</dc:creator>
  <dc:description/>
  <cp:lastModifiedBy>PMB</cp:lastModifiedBy>
  <cp:revision>18</cp:revision>
  <cp:lastPrinted>2023-02-15T19:35:13Z</cp:lastPrinted>
  <dcterms:created xsi:type="dcterms:W3CDTF">2016-02-29T18:01:22Z</dcterms:created>
  <dcterms:modified xsi:type="dcterms:W3CDTF">2023-02-15T19:37:30Z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