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\Desktop\GABI SABBO\- Projetos e Orçamentos\- CEI Bella Clark\DOCS LICITAÇÃO\"/>
    </mc:Choice>
  </mc:AlternateContent>
  <xr:revisionPtr revIDLastSave="0" documentId="13_ncr:1_{5BDF8D01-4D8C-42CF-BF05-ED8E538794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7" r:id="rId1"/>
    <sheet name="Composição" sheetId="8" r:id="rId2"/>
    <sheet name="CRONOGRAMA" sheetId="9" r:id="rId3"/>
  </sheets>
  <definedNames>
    <definedName name="_xlnm.Print_Area" localSheetId="1">Composição!$A$1:$G$55</definedName>
    <definedName name="_xlnm.Print_Area" localSheetId="2">CRONOGRAMA!$A$1:$G$52</definedName>
    <definedName name="_xlnm.Print_Area" localSheetId="0">ORÇAMENTO!$A$1:$I$128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" i="7" l="1"/>
  <c r="H19" i="7"/>
  <c r="G42" i="7"/>
  <c r="A23" i="9"/>
  <c r="I24" i="7"/>
  <c r="S24" i="7" s="1"/>
  <c r="H24" i="7"/>
  <c r="I90" i="7"/>
  <c r="S90" i="7" s="1"/>
  <c r="H90" i="7"/>
  <c r="I96" i="7"/>
  <c r="H96" i="7"/>
  <c r="H89" i="7"/>
  <c r="I89" i="7"/>
  <c r="S89" i="7" s="1"/>
  <c r="I88" i="7"/>
  <c r="O88" i="7" s="1"/>
  <c r="H88" i="7"/>
  <c r="I87" i="7"/>
  <c r="H87" i="7"/>
  <c r="I86" i="7"/>
  <c r="H86" i="7"/>
  <c r="S91" i="7"/>
  <c r="Q91" i="7"/>
  <c r="O91" i="7"/>
  <c r="M91" i="7"/>
  <c r="K91" i="7"/>
  <c r="I85" i="7"/>
  <c r="O85" i="7" s="1"/>
  <c r="H85" i="7"/>
  <c r="I70" i="7"/>
  <c r="H70" i="7"/>
  <c r="I80" i="7"/>
  <c r="S80" i="7" s="1"/>
  <c r="H80" i="7"/>
  <c r="H62" i="7"/>
  <c r="I62" i="7"/>
  <c r="S62" i="7" s="1"/>
  <c r="I79" i="7"/>
  <c r="K79" i="7" s="1"/>
  <c r="H79" i="7"/>
  <c r="I59" i="7"/>
  <c r="S59" i="7" s="1"/>
  <c r="I61" i="7"/>
  <c r="Q61" i="7" s="1"/>
  <c r="H61" i="7"/>
  <c r="I60" i="7"/>
  <c r="S60" i="7" s="1"/>
  <c r="H60" i="7"/>
  <c r="I69" i="7"/>
  <c r="K69" i="7" s="1"/>
  <c r="H69" i="7"/>
  <c r="I95" i="7"/>
  <c r="S95" i="7" s="1"/>
  <c r="H95" i="7"/>
  <c r="I68" i="7"/>
  <c r="O68" i="7" s="1"/>
  <c r="H68" i="7"/>
  <c r="G20" i="8"/>
  <c r="A24" i="9"/>
  <c r="A22" i="9"/>
  <c r="A21" i="9"/>
  <c r="A20" i="9"/>
  <c r="A19" i="9"/>
  <c r="A18" i="9"/>
  <c r="I46" i="7"/>
  <c r="H46" i="7"/>
  <c r="E35" i="8"/>
  <c r="G35" i="8" s="1"/>
  <c r="E29" i="8"/>
  <c r="G29" i="8" s="1"/>
  <c r="E28" i="8"/>
  <c r="G28" i="8" s="1"/>
  <c r="G15" i="8"/>
  <c r="G21" i="8"/>
  <c r="G16" i="8"/>
  <c r="G17" i="8"/>
  <c r="G18" i="8"/>
  <c r="G33" i="8"/>
  <c r="G32" i="8"/>
  <c r="G27" i="8"/>
  <c r="G30" i="8"/>
  <c r="G31" i="8"/>
  <c r="G34" i="8"/>
  <c r="G45" i="8"/>
  <c r="G44" i="8"/>
  <c r="G43" i="8"/>
  <c r="G42" i="8"/>
  <c r="G41" i="8"/>
  <c r="I57" i="7"/>
  <c r="K57" i="7" s="1"/>
  <c r="H57" i="7"/>
  <c r="I55" i="7"/>
  <c r="S63" i="7"/>
  <c r="Q63" i="7"/>
  <c r="O63" i="7"/>
  <c r="M63" i="7"/>
  <c r="K63" i="7"/>
  <c r="I56" i="7"/>
  <c r="O56" i="7" s="1"/>
  <c r="H56" i="7"/>
  <c r="H91" i="7" l="1"/>
  <c r="I91" i="7"/>
  <c r="B23" i="9" s="1"/>
  <c r="I63" i="7"/>
  <c r="B20" i="9" s="1"/>
  <c r="K24" i="7"/>
  <c r="M24" i="7"/>
  <c r="O24" i="7"/>
  <c r="Q24" i="7"/>
  <c r="M90" i="7"/>
  <c r="O90" i="7"/>
  <c r="K90" i="7"/>
  <c r="Q90" i="7"/>
  <c r="Q88" i="7"/>
  <c r="S88" i="7"/>
  <c r="S85" i="7"/>
  <c r="O89" i="7"/>
  <c r="Q89" i="7"/>
  <c r="K88" i="7"/>
  <c r="M88" i="7"/>
  <c r="K89" i="7"/>
  <c r="Q85" i="7"/>
  <c r="M89" i="7"/>
  <c r="K85" i="7"/>
  <c r="M85" i="7"/>
  <c r="K80" i="7"/>
  <c r="M80" i="7"/>
  <c r="O80" i="7"/>
  <c r="Q80" i="7"/>
  <c r="M79" i="7"/>
  <c r="O69" i="7"/>
  <c r="Q69" i="7"/>
  <c r="Q62" i="7"/>
  <c r="M62" i="7"/>
  <c r="O62" i="7"/>
  <c r="K62" i="7"/>
  <c r="O79" i="7"/>
  <c r="Q79" i="7"/>
  <c r="S79" i="7"/>
  <c r="M69" i="7"/>
  <c r="H59" i="7"/>
  <c r="S61" i="7"/>
  <c r="M61" i="7"/>
  <c r="O61" i="7"/>
  <c r="K61" i="7"/>
  <c r="O59" i="7"/>
  <c r="K59" i="7"/>
  <c r="M59" i="7"/>
  <c r="S69" i="7"/>
  <c r="Q59" i="7"/>
  <c r="O60" i="7"/>
  <c r="Q60" i="7"/>
  <c r="K60" i="7"/>
  <c r="M60" i="7"/>
  <c r="K68" i="7"/>
  <c r="M68" i="7"/>
  <c r="S68" i="7"/>
  <c r="Q95" i="7"/>
  <c r="K95" i="7"/>
  <c r="M95" i="7"/>
  <c r="Q68" i="7"/>
  <c r="O95" i="7"/>
  <c r="S57" i="7"/>
  <c r="O57" i="7"/>
  <c r="Q57" i="7"/>
  <c r="G36" i="8"/>
  <c r="G25" i="8" s="1"/>
  <c r="G46" i="8"/>
  <c r="G39" i="8" s="1"/>
  <c r="M57" i="7"/>
  <c r="Q56" i="7"/>
  <c r="S56" i="7"/>
  <c r="Q55" i="7"/>
  <c r="S55" i="7"/>
  <c r="H55" i="7"/>
  <c r="K55" i="7"/>
  <c r="K56" i="7"/>
  <c r="M55" i="7"/>
  <c r="O55" i="7"/>
  <c r="M56" i="7"/>
  <c r="H63" i="7" l="1"/>
  <c r="F23" i="9"/>
  <c r="D23" i="9"/>
  <c r="F20" i="9"/>
  <c r="D20" i="9"/>
  <c r="I21" i="7"/>
  <c r="H21" i="7"/>
  <c r="I48" i="7"/>
  <c r="H48" i="7"/>
  <c r="I50" i="7"/>
  <c r="H50" i="7"/>
  <c r="I77" i="7"/>
  <c r="S77" i="7" s="1"/>
  <c r="I18" i="7"/>
  <c r="H18" i="7"/>
  <c r="I97" i="7"/>
  <c r="I98" i="7" s="1"/>
  <c r="K81" i="7"/>
  <c r="I78" i="7"/>
  <c r="Q78" i="7" s="1"/>
  <c r="H78" i="7"/>
  <c r="I76" i="7"/>
  <c r="H76" i="7"/>
  <c r="S38" i="7"/>
  <c r="Q38" i="7"/>
  <c r="O38" i="7"/>
  <c r="M38" i="7"/>
  <c r="K38" i="7"/>
  <c r="I81" i="7" l="1"/>
  <c r="B22" i="9" s="1"/>
  <c r="M18" i="7"/>
  <c r="H77" i="7"/>
  <c r="H81" i="7" s="1"/>
  <c r="S18" i="7"/>
  <c r="Q18" i="7"/>
  <c r="O18" i="7"/>
  <c r="K18" i="7"/>
  <c r="Q81" i="7"/>
  <c r="S81" i="7"/>
  <c r="O76" i="7"/>
  <c r="Q76" i="7"/>
  <c r="S78" i="7"/>
  <c r="M81" i="7"/>
  <c r="K76" i="7"/>
  <c r="M76" i="7"/>
  <c r="S76" i="7"/>
  <c r="O81" i="7"/>
  <c r="K77" i="7"/>
  <c r="M77" i="7"/>
  <c r="K78" i="7"/>
  <c r="O77" i="7"/>
  <c r="M78" i="7"/>
  <c r="Q77" i="7"/>
  <c r="O78" i="7"/>
  <c r="F22" i="9" l="1"/>
  <c r="D22" i="9"/>
  <c r="I32" i="7"/>
  <c r="I33" i="7"/>
  <c r="I34" i="7"/>
  <c r="I35" i="7"/>
  <c r="I36" i="7"/>
  <c r="I37" i="7"/>
  <c r="I31" i="7"/>
  <c r="H37" i="7"/>
  <c r="H36" i="7"/>
  <c r="H35" i="7"/>
  <c r="H34" i="7"/>
  <c r="H33" i="7"/>
  <c r="H32" i="7"/>
  <c r="H31" i="7"/>
  <c r="I43" i="7"/>
  <c r="I44" i="7"/>
  <c r="I45" i="7"/>
  <c r="I42" i="7"/>
  <c r="H45" i="7"/>
  <c r="H44" i="7"/>
  <c r="H43" i="7"/>
  <c r="H42" i="7"/>
  <c r="H51" i="7" l="1"/>
  <c r="I51" i="7"/>
  <c r="S51" i="7"/>
  <c r="I29" i="7"/>
  <c r="I38" i="7" s="1"/>
  <c r="B18" i="9" s="1"/>
  <c r="D18" i="9" s="1"/>
  <c r="H29" i="7"/>
  <c r="H38" i="7" s="1"/>
  <c r="F18" i="9" l="1"/>
  <c r="B19" i="9"/>
  <c r="D19" i="9" s="1"/>
  <c r="O29" i="7"/>
  <c r="S29" i="7"/>
  <c r="Q29" i="7"/>
  <c r="K51" i="7"/>
  <c r="M51" i="7"/>
  <c r="K29" i="7"/>
  <c r="M29" i="7"/>
  <c r="O51" i="7"/>
  <c r="Q51" i="7"/>
  <c r="Q98" i="7"/>
  <c r="I71" i="7"/>
  <c r="S71" i="7" s="1"/>
  <c r="H71" i="7"/>
  <c r="I67" i="7"/>
  <c r="H67" i="7"/>
  <c r="F19" i="9" l="1"/>
  <c r="H72" i="7"/>
  <c r="B24" i="9"/>
  <c r="D24" i="9" s="1"/>
  <c r="I72" i="7"/>
  <c r="Q67" i="7"/>
  <c r="M67" i="7"/>
  <c r="S67" i="7"/>
  <c r="M98" i="7"/>
  <c r="S98" i="7"/>
  <c r="O97" i="7"/>
  <c r="S97" i="7"/>
  <c r="Q97" i="7"/>
  <c r="K97" i="7"/>
  <c r="M97" i="7"/>
  <c r="H97" i="7"/>
  <c r="H98" i="7" s="1"/>
  <c r="K98" i="7"/>
  <c r="O98" i="7"/>
  <c r="K67" i="7"/>
  <c r="K71" i="7"/>
  <c r="O67" i="7"/>
  <c r="M71" i="7"/>
  <c r="O71" i="7"/>
  <c r="Q71" i="7"/>
  <c r="B21" i="9" l="1"/>
  <c r="F21" i="9" s="1"/>
  <c r="T91" i="7"/>
  <c r="N91" i="7"/>
  <c r="P91" i="7"/>
  <c r="R91" i="7"/>
  <c r="L91" i="7"/>
  <c r="F24" i="9"/>
  <c r="T63" i="7"/>
  <c r="L63" i="7"/>
  <c r="P63" i="7"/>
  <c r="N63" i="7"/>
  <c r="R63" i="7"/>
  <c r="D21" i="9" l="1"/>
  <c r="S101" i="7"/>
  <c r="Q101" i="7"/>
  <c r="O101" i="7"/>
  <c r="M101" i="7"/>
  <c r="K101" i="7"/>
  <c r="A17" i="9" l="1"/>
  <c r="T81" i="7" l="1"/>
  <c r="R81" i="7"/>
  <c r="L81" i="7"/>
  <c r="P81" i="7"/>
  <c r="N81" i="7"/>
  <c r="T38" i="7"/>
  <c r="N38" i="7"/>
  <c r="R38" i="7"/>
  <c r="L38" i="7"/>
  <c r="P38" i="7"/>
  <c r="T51" i="7"/>
  <c r="N51" i="7"/>
  <c r="R51" i="7"/>
  <c r="L51" i="7"/>
  <c r="P51" i="7"/>
  <c r="G19" i="8" l="1"/>
  <c r="G22" i="8" l="1"/>
  <c r="G13" i="8" s="1"/>
  <c r="H22" i="7" l="1"/>
  <c r="I22" i="7"/>
  <c r="H23" i="7"/>
  <c r="I23" i="7"/>
  <c r="O23" i="7" l="1"/>
  <c r="Q23" i="7"/>
  <c r="S23" i="7"/>
  <c r="K23" i="7"/>
  <c r="M23" i="7"/>
  <c r="M22" i="7"/>
  <c r="O22" i="7"/>
  <c r="Q22" i="7"/>
  <c r="K22" i="7"/>
  <c r="S22" i="7"/>
  <c r="I20" i="7"/>
  <c r="I25" i="7" s="1"/>
  <c r="H20" i="7"/>
  <c r="H25" i="7" s="1"/>
  <c r="B17" i="9" l="1"/>
  <c r="G100" i="7"/>
  <c r="K20" i="7"/>
  <c r="M20" i="7"/>
  <c r="O20" i="7"/>
  <c r="Q20" i="7"/>
  <c r="S20" i="7"/>
  <c r="F17" i="9" l="1"/>
  <c r="F25" i="9" s="1"/>
  <c r="D17" i="9"/>
  <c r="G102" i="7"/>
  <c r="R98" i="7"/>
  <c r="L98" i="7"/>
  <c r="P98" i="7"/>
  <c r="T98" i="7"/>
  <c r="N98" i="7"/>
  <c r="M72" i="7"/>
  <c r="S72" i="7"/>
  <c r="O72" i="7"/>
  <c r="Q72" i="7"/>
  <c r="K72" i="7"/>
  <c r="P72" i="7"/>
  <c r="N72" i="7"/>
  <c r="R72" i="7"/>
  <c r="T72" i="7"/>
  <c r="L72" i="7"/>
  <c r="L25" i="7"/>
  <c r="T25" i="7"/>
  <c r="R25" i="7"/>
  <c r="P25" i="7"/>
  <c r="O25" i="7"/>
  <c r="Q25" i="7"/>
  <c r="N25" i="7"/>
  <c r="M25" i="7"/>
  <c r="S25" i="7"/>
  <c r="K25" i="7"/>
  <c r="K102" i="7" l="1"/>
  <c r="S102" i="7"/>
  <c r="O102" i="7"/>
  <c r="B25" i="9"/>
  <c r="C23" i="9" s="1"/>
  <c r="Q102" i="7"/>
  <c r="M102" i="7"/>
  <c r="C20" i="9" l="1"/>
  <c r="G25" i="9"/>
  <c r="C21" i="9"/>
  <c r="C19" i="9"/>
  <c r="E25" i="9"/>
  <c r="C18" i="9"/>
  <c r="C17" i="9"/>
  <c r="C24" i="9"/>
  <c r="C22" i="9"/>
  <c r="D25" i="9"/>
  <c r="F29" i="9" l="1"/>
  <c r="G29" i="9"/>
  <c r="D29" i="9"/>
  <c r="E29" i="9"/>
  <c r="C25" i="9"/>
  <c r="G101" i="7"/>
  <c r="T102" i="7"/>
  <c r="R102" i="7" l="1"/>
  <c r="N102" i="7"/>
  <c r="L102" i="7"/>
  <c r="P102" i="7"/>
</calcChain>
</file>

<file path=xl/sharedStrings.xml><?xml version="1.0" encoding="utf-8"?>
<sst xmlns="http://schemas.openxmlformats.org/spreadsheetml/2006/main" count="685" uniqueCount="249">
  <si>
    <r>
      <rPr>
        <b/>
        <sz val="8.5"/>
        <rFont val="Calibri"/>
        <family val="1"/>
      </rPr>
      <t>ITEM</t>
    </r>
  </si>
  <si>
    <r>
      <rPr>
        <b/>
        <sz val="8.5"/>
        <rFont val="Calibri"/>
        <family val="1"/>
      </rPr>
      <t>ESPECIFICAÇÃO / SERVIÇO</t>
    </r>
  </si>
  <si>
    <t>REFERÊNCIA</t>
  </si>
  <si>
    <t>Referência</t>
  </si>
  <si>
    <t>m²</t>
  </si>
  <si>
    <t>unidade</t>
  </si>
  <si>
    <t>m³</t>
  </si>
  <si>
    <t>m</t>
  </si>
  <si>
    <t>SINAPI</t>
  </si>
  <si>
    <t>COMPOSIÇÃO</t>
  </si>
  <si>
    <t>FONTE</t>
  </si>
  <si>
    <t>Serviços Preliminares</t>
  </si>
  <si>
    <t>1.1</t>
  </si>
  <si>
    <t>1.1.1</t>
  </si>
  <si>
    <t>1.1.2</t>
  </si>
  <si>
    <t>1.1.3</t>
  </si>
  <si>
    <t>1.1.4</t>
  </si>
  <si>
    <t>1.1.5</t>
  </si>
  <si>
    <t>Fonte</t>
  </si>
  <si>
    <t>Execução</t>
  </si>
  <si>
    <t>Valor total</t>
  </si>
  <si>
    <t>FDE</t>
  </si>
  <si>
    <t>2.1</t>
  </si>
  <si>
    <t>Unidade</t>
  </si>
  <si>
    <t>UNIDADE</t>
  </si>
  <si>
    <t>QUANTIDADE</t>
  </si>
  <si>
    <t>Quantidade</t>
  </si>
  <si>
    <t>1. SERVIÇOS PRELIMINARES</t>
  </si>
  <si>
    <t>7.1.1</t>
  </si>
  <si>
    <t>PLANILHA ORÇAMENTÁRIA</t>
  </si>
  <si>
    <t>PROPRIETÁRIO: Prefeitura Municipal de Birigui</t>
  </si>
  <si>
    <t>ORÇAMENTO</t>
  </si>
  <si>
    <t>TOTAL ITEM 05:</t>
  </si>
  <si>
    <t>TOTAL ITEM 01:</t>
  </si>
  <si>
    <t>TOTAL SEM BDI:</t>
  </si>
  <si>
    <t>VALOR TOTAL COM BDI:</t>
  </si>
  <si>
    <t>SECRETARIA DE OBRAS - PREFEITURA MUNICIPAL DE BIRIGUI</t>
  </si>
  <si>
    <t>2.1.1</t>
  </si>
  <si>
    <t>R$ TOTAL
COM BDI</t>
  </si>
  <si>
    <t>R$ TOTAL
SEM BDI</t>
  </si>
  <si>
    <t xml:space="preserve">BDI: </t>
  </si>
  <si>
    <t>CÓDIGO</t>
  </si>
  <si>
    <t>DESCRIÇÃO DO SERVIÇO OU FORNECIMENTO</t>
  </si>
  <si>
    <t>PREÇO</t>
  </si>
  <si>
    <t>DESCRIÇÃO DO INSUMO</t>
  </si>
  <si>
    <t>COEFICIENTE</t>
  </si>
  <si>
    <t>CUSTO UNITÁRIO</t>
  </si>
  <si>
    <t>CUSTO TOTAL</t>
  </si>
  <si>
    <t>H</t>
  </si>
  <si>
    <t>CUSTO TOTAL DO SERVIÇO:</t>
  </si>
  <si>
    <t>COMPOSIÇÕES</t>
  </si>
  <si>
    <t>CRONOGRAMA FÍSICO FINANCEIRO</t>
  </si>
  <si>
    <t>DESCRIÇÃO DOS SERVIÇOS</t>
  </si>
  <si>
    <t>VALOR</t>
  </si>
  <si>
    <t>PESO (%)</t>
  </si>
  <si>
    <t>Mês 1</t>
  </si>
  <si>
    <t>Mês 2</t>
  </si>
  <si>
    <t>VALOR (R$)</t>
  </si>
  <si>
    <t>TOTAIS</t>
  </si>
  <si>
    <t xml:space="preserve">MEDIDO NO PERÍODO </t>
  </si>
  <si>
    <t>R$</t>
  </si>
  <si>
    <t>(%)</t>
  </si>
  <si>
    <t>Boletim de medição</t>
  </si>
  <si>
    <t>TOTAL DA MEDIÇÃO</t>
  </si>
  <si>
    <t>Medição:</t>
  </si>
  <si>
    <t>Data:</t>
  </si>
  <si>
    <t>L</t>
  </si>
  <si>
    <t>15.03.027</t>
  </si>
  <si>
    <t>Esmalte sintético em portões e gradis, inclusive preparo</t>
  </si>
  <si>
    <t>CPOS</t>
  </si>
  <si>
    <t>M</t>
  </si>
  <si>
    <t>Pedreiro com encargos complementares</t>
  </si>
  <si>
    <t>Servente com encargos complementares</t>
  </si>
  <si>
    <t>Pintor com encargos complementares</t>
  </si>
  <si>
    <t>Ajudante de pintor com encargos complementares</t>
  </si>
  <si>
    <t>Tinta esmalte sintético premium brilhante</t>
  </si>
  <si>
    <t>Lixa em folha para ferro, número 150</t>
  </si>
  <si>
    <t>Fundo anticorrosivo para metais ferrosos (zarcão)</t>
  </si>
  <si>
    <t xml:space="preserve">TOTAL ACUMULADO: </t>
  </si>
  <si>
    <t>ENDEREÇO: Rua Fioravante Zin, nº 100 - Jardim Ipanema, Birigui-SP.</t>
  </si>
  <si>
    <t>2. FUNDAÇÃO</t>
  </si>
  <si>
    <t>Estacas</t>
  </si>
  <si>
    <t>Viga Baldrame</t>
  </si>
  <si>
    <t>Pilares</t>
  </si>
  <si>
    <t>Vigas</t>
  </si>
  <si>
    <t>kg</t>
  </si>
  <si>
    <t xml:space="preserve">Armação de pilar ou viga de uma estrutura convencional de concreto armado em uma edificação térrea ou sobrado utilizando aço CA-50 de 10,0 mm - montagem. </t>
  </si>
  <si>
    <t xml:space="preserve">Armação de pilar ou viga de uma estrutura convencional de concreto armado em uma edificação térrea ou sobrado utilizando aço CA-60 de 5,0 mm - montagem. </t>
  </si>
  <si>
    <t>2.2.1</t>
  </si>
  <si>
    <t>2.2.2</t>
  </si>
  <si>
    <t>2.2.3</t>
  </si>
  <si>
    <t>Preparo de fundo de vala com largura menor que 1,5 m, com camada de brita, lançamento manual</t>
  </si>
  <si>
    <t xml:space="preserve">Armação de bloco, viga baldrame ou sapata utilizando aço CA-50 de 10 mm - montagem. </t>
  </si>
  <si>
    <t>2.2.5</t>
  </si>
  <si>
    <t>Armação de bloco, viga baldrame e sapata utilizando aço CA-60 de 5 mm - montagem.</t>
  </si>
  <si>
    <t>2.2.6</t>
  </si>
  <si>
    <t>Concretagem de blocos de coroamento e vigas baldrame, FCK 30 Mpa, com uso de jerica lançamento, adensamento e acabamento.</t>
  </si>
  <si>
    <t>2.2.7</t>
  </si>
  <si>
    <t>32.16.030</t>
  </si>
  <si>
    <t>Impermeabilização em membrana de asfalto modificado com elastômeros, na cor preta</t>
  </si>
  <si>
    <t>TOTAL ITEM 02:</t>
  </si>
  <si>
    <t>3. ESTRUTURAS</t>
  </si>
  <si>
    <t>Alvenaria</t>
  </si>
  <si>
    <t>TOTAL ITEM 03:</t>
  </si>
  <si>
    <t>5. ESQUADRIAS</t>
  </si>
  <si>
    <t>6. PINTURA</t>
  </si>
  <si>
    <t>TOTAL ITEM 06:</t>
  </si>
  <si>
    <t>04.09.020</t>
  </si>
  <si>
    <t xml:space="preserve">04.09.160 </t>
  </si>
  <si>
    <t xml:space="preserve">04.09.140 </t>
  </si>
  <si>
    <t>Retirada de poste ou sistema de sustentação para alambrado ou fechamento</t>
  </si>
  <si>
    <t>Retirada de entelamento metálico em geral</t>
  </si>
  <si>
    <t>02.08.050</t>
  </si>
  <si>
    <t>Placa em lona com impressão digital e estrutura em madeira</t>
  </si>
  <si>
    <t xml:space="preserve">Retirada de esquadria metálica em geral </t>
  </si>
  <si>
    <t>2.2.4</t>
  </si>
  <si>
    <t>Escavação manual de vala para viga baldrame (sem escavação para colocação de formas)</t>
  </si>
  <si>
    <t>11.18.060</t>
  </si>
  <si>
    <t>Lona plástica</t>
  </si>
  <si>
    <t>KG</t>
  </si>
  <si>
    <t xml:space="preserve">Cinta de amarração de alvenaria moldada in loco com utilização de blocos canaleta. </t>
  </si>
  <si>
    <t>34.05.310</t>
  </si>
  <si>
    <t xml:space="preserve">34.05.320 </t>
  </si>
  <si>
    <t>Portão de ferro perfilado, tipo parque</t>
  </si>
  <si>
    <t xml:space="preserve">Aplicação de fundo selador acrílico em paredes, uma demão. </t>
  </si>
  <si>
    <t xml:space="preserve">Aplicação manual de pintura com tinta látex acrílica em paredes, duas demãos. </t>
  </si>
  <si>
    <t>Chapisco fino peneirado</t>
  </si>
  <si>
    <t>Emboço desempenado com espuma de poliéster</t>
  </si>
  <si>
    <t xml:space="preserve">17.02.220 </t>
  </si>
  <si>
    <t>Reboco</t>
  </si>
  <si>
    <t>12.05.020</t>
  </si>
  <si>
    <t xml:space="preserve">A.08.000.020144 </t>
  </si>
  <si>
    <t>B.06.000.021525</t>
  </si>
  <si>
    <t xml:space="preserve">B.06.000.021538 </t>
  </si>
  <si>
    <t xml:space="preserve">C.04.000.020535 </t>
  </si>
  <si>
    <t>Arame recozido nº 18 BWG KG 0,0048</t>
  </si>
  <si>
    <t xml:space="preserve">E.02.000.027010 </t>
  </si>
  <si>
    <t>M³</t>
  </si>
  <si>
    <t xml:space="preserve">Estaca escavada mecanicamente, diâmetro de 25 cm </t>
  </si>
  <si>
    <t xml:space="preserve">Gradil de ferro perfilado, tipo parque </t>
  </si>
  <si>
    <t>OBRA: Execução de muro no CEI Bella Clark</t>
  </si>
  <si>
    <t>Grades e Portão</t>
  </si>
  <si>
    <t>4. REVESTIMENTOS</t>
  </si>
  <si>
    <t>TOTAL ITEM 04:</t>
  </si>
  <si>
    <t>Pintura</t>
  </si>
  <si>
    <t>02.03.001</t>
  </si>
  <si>
    <t>Forma de madeira maciça</t>
  </si>
  <si>
    <t xml:space="preserve">Graute fgk=20 mpa; traço 1:0,04:1,8:2,1 (em massa seca de cimento/ cal/ areia grossa/ brita 0) - preparo mecânico com betoneira 400 l. </t>
  </si>
  <si>
    <t>Corte e dobra de aço ca-50, diâmetro de 8,0 mm, utilizado em estruturas diversas, exceto lajes.</t>
  </si>
  <si>
    <t>Canaleta de concreto 19 x 19 x 19 cm (classe c - nbr 6136)</t>
  </si>
  <si>
    <t xml:space="preserve">Alvenaria de vedação de blocos vazados de concreto aparente de 19x19x39 cm (espessura 19 cm) e argamassa de assentamento com preparo em betoneira. </t>
  </si>
  <si>
    <t>Serviços complementares</t>
  </si>
  <si>
    <t>55.01.020</t>
  </si>
  <si>
    <t>Limpeza final da obra</t>
  </si>
  <si>
    <t>R$ UNITÁRIO</t>
  </si>
  <si>
    <t>32.08.030</t>
  </si>
  <si>
    <t>Junta estrutural com poliestireno expandido de alta densidade P-III, espessura de 20 mm</t>
  </si>
  <si>
    <t>3.1</t>
  </si>
  <si>
    <t>3.1.1</t>
  </si>
  <si>
    <t>3.1.2</t>
  </si>
  <si>
    <t>3.1.3</t>
  </si>
  <si>
    <t>3.1.4</t>
  </si>
  <si>
    <t>3.1.5</t>
  </si>
  <si>
    <t>3.2</t>
  </si>
  <si>
    <t>3.3</t>
  </si>
  <si>
    <t>3.2.1</t>
  </si>
  <si>
    <t>3.3.1</t>
  </si>
  <si>
    <t>4.1</t>
  </si>
  <si>
    <t>4.1.1</t>
  </si>
  <si>
    <t>4.1.2</t>
  </si>
  <si>
    <t>4.1.3</t>
  </si>
  <si>
    <t>5.1.1</t>
  </si>
  <si>
    <t>5.1.2</t>
  </si>
  <si>
    <t>6.1.1</t>
  </si>
  <si>
    <t>6.1.2</t>
  </si>
  <si>
    <t>6.1.3</t>
  </si>
  <si>
    <t>Corte e dobra de aço ca-60, diâmetro de 5,0 mm, utilizado em estruturas diversas, exceto lajes.</t>
  </si>
  <si>
    <t>Armador com encargos complementares</t>
  </si>
  <si>
    <t>Ajudante de armador com encargos complementares</t>
  </si>
  <si>
    <t xml:space="preserve">Aço CA-50-A $MD bitolas </t>
  </si>
  <si>
    <t xml:space="preserve">Aço CA-60-B $MD bitolas </t>
  </si>
  <si>
    <t>Concreto usinado fck= 20 MPa, slump 5 ± 1cm, brita 1 e 2</t>
  </si>
  <si>
    <t>25.01.110</t>
  </si>
  <si>
    <t>44.02.062</t>
  </si>
  <si>
    <t xml:space="preserve">24.02.450 </t>
  </si>
  <si>
    <t>Grade de proteção para caixilhos</t>
  </si>
  <si>
    <t>Revestimentos - PAREDE</t>
  </si>
  <si>
    <t>Revestimentos - PISO</t>
  </si>
  <si>
    <t>Lastro de concreto magro, aplicado em pisos, lajes sobre solo ou radiers, espessura de 3 cm.</t>
  </si>
  <si>
    <t>Lastro com material granular, aplicado em pisos ou lajes sobre solo, espessura de 5 cm.</t>
  </si>
  <si>
    <t xml:space="preserve">06.12.020 </t>
  </si>
  <si>
    <t xml:space="preserve">Aterro manual apiloado de área interna com maço de 30 kg </t>
  </si>
  <si>
    <t>Execução de passeio (calçada) ou piso de concreto com concreto moldado in loco, feito em obra, acabamento convencional, não armado</t>
  </si>
  <si>
    <t>Preparo do piso cimentado para pintura - lixamento e limpeza.</t>
  </si>
  <si>
    <t>Pintura de piso com tinta acrílica, aplicação manual, 2 demãos, incluso fundo preparador</t>
  </si>
  <si>
    <t xml:space="preserve">26.01.080 </t>
  </si>
  <si>
    <t>Vidro liso transparente de 6 mm</t>
  </si>
  <si>
    <t>8. SERVIÇOS COMPLEMENTARES</t>
  </si>
  <si>
    <t>TOTAL ITEM 08:</t>
  </si>
  <si>
    <t>7.1.2</t>
  </si>
  <si>
    <t>7.1.3</t>
  </si>
  <si>
    <t>7.1.4</t>
  </si>
  <si>
    <t>7.1.5</t>
  </si>
  <si>
    <t>7. COBERTURA METÁLICA</t>
  </si>
  <si>
    <t xml:space="preserve">12.01.041 </t>
  </si>
  <si>
    <t>15.03.030</t>
  </si>
  <si>
    <t>Broca em concreto armado diâmetro de 25 cm - completa</t>
  </si>
  <si>
    <t>Trama de aço composta por terças para telhados de até 2 águas para telha ondulada de fibrocimento, metálica, plástica ou termoacústica, incluso transporte vertical</t>
  </si>
  <si>
    <t>Telhamento com telha de aço/alumínio e = 0,5 mm, com até 2 águas, incluso içamento</t>
  </si>
  <si>
    <t>Esmalte a base de água em estrutura metálica</t>
  </si>
  <si>
    <t>33.07.102</t>
  </si>
  <si>
    <t>Caixilho guilhotina em alumínio anodizado, sob medida</t>
  </si>
  <si>
    <t>5.1.3</t>
  </si>
  <si>
    <t>5.1.4</t>
  </si>
  <si>
    <t>5.1.5</t>
  </si>
  <si>
    <t>Fornecimento e montagem de estrutura em aço ASTM-A36, sem pintura</t>
  </si>
  <si>
    <t>Chapim (rufo capa) em aço galvanizado, corte 33</t>
  </si>
  <si>
    <t>Rufo em chapa de aço galvanizado número 24, corte de 25 cm, incluso transporte vertical</t>
  </si>
  <si>
    <t>8.1.1</t>
  </si>
  <si>
    <t>8.1.2</t>
  </si>
  <si>
    <t>8.1.3</t>
  </si>
  <si>
    <t>Tampo/bancada em granito, com frontão, espessura de 2 cm, acabamento polido</t>
  </si>
  <si>
    <t>05.07.050</t>
  </si>
  <si>
    <t>Remoção de entulho de obra com caçamba metálica - material volumoso e misturado por alvenaria, terra, madeira, papel, plástico e metal</t>
  </si>
  <si>
    <t>Demolição manual de concreto simples</t>
  </si>
  <si>
    <t>Cobertura</t>
  </si>
  <si>
    <t>TOTAL ITEM 07:</t>
  </si>
  <si>
    <t>1.1.6</t>
  </si>
  <si>
    <t>4.2</t>
  </si>
  <si>
    <t>4.2.1</t>
  </si>
  <si>
    <t>4.2.2</t>
  </si>
  <si>
    <t>4.2.3</t>
  </si>
  <si>
    <t>4.2.4</t>
  </si>
  <si>
    <t>6.1.4</t>
  </si>
  <si>
    <t>6.1.5</t>
  </si>
  <si>
    <t>7.1.6</t>
  </si>
  <si>
    <t xml:space="preserve">Estaca escavada mecanicamente, diâmetro de 25 cm até 20 t </t>
  </si>
  <si>
    <t>Argamassa traço 1:2:9 (em volume de cimento, cal e areia média úmida) para emboço/massa única/assentamento de alvenaria de vedação, preparo mecânico com betoneira 600l.</t>
  </si>
  <si>
    <t>1.1.7</t>
  </si>
  <si>
    <t xml:space="preserve">02.03.120 </t>
  </si>
  <si>
    <t>Tapume fixo para fechamento de áreas, com portão</t>
  </si>
  <si>
    <r>
      <t xml:space="preserve">  BASE: 
      </t>
    </r>
    <r>
      <rPr>
        <sz val="11"/>
        <color rgb="FF000000"/>
        <rFont val="Calibri"/>
        <family val="2"/>
        <scheme val="minor"/>
      </rPr>
      <t>CPOS 185 (Junho/2022) - Desonerado
      SINAPI (Junho/2022) - Desonerado
      FDE (Abril/2022) - Desonerado</t>
    </r>
  </si>
  <si>
    <t>03.01.020</t>
  </si>
  <si>
    <t xml:space="preserve">Concretagem de pilares, fck = 25 mpa, com uso de baldes - lançamento, adensamento e acabamento. </t>
  </si>
  <si>
    <t>17.02.060</t>
  </si>
  <si>
    <t>17.02.140</t>
  </si>
  <si>
    <t>DATA: 07/07/2022</t>
  </si>
  <si>
    <t>Birigui, 07 de julho de 2022.</t>
  </si>
  <si>
    <t>Valor total: R$160.650,04 (Cento e sessenta mil, seiscentos e cinquenta reais e quatro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</si>
</sst>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 &quot;#,##0.00"/>
    <numFmt numFmtId="166" formatCode="_-&quot;R$ &quot;* #,##0.00_-;&quot;-R$ &quot;* #,##0.00_-;_-&quot;R$ &quot;* \-??_-;_-@_-"/>
    <numFmt numFmtId="167" formatCode="0.000"/>
    <numFmt numFmtId="168" formatCode="0.0000"/>
  </numFmts>
  <fonts count="41" x14ac:knownFonts="1">
    <font>
      <sz val="10"/>
      <color rgb="FF000000"/>
      <name val="Times New Roman"/>
      <charset val="204"/>
    </font>
    <font>
      <b/>
      <sz val="11"/>
      <name val="Calibri"/>
      <family val="2"/>
    </font>
    <font>
      <b/>
      <sz val="8.5"/>
      <name val="Calibri"/>
      <family val="2"/>
    </font>
    <font>
      <b/>
      <sz val="8.5"/>
      <name val="Calibri"/>
      <family val="1"/>
    </font>
    <font>
      <b/>
      <sz val="11"/>
      <name val="Calibri"/>
      <family val="1"/>
    </font>
    <font>
      <sz val="10"/>
      <color rgb="FF000000"/>
      <name val="Times New Roman"/>
      <family val="1"/>
    </font>
    <font>
      <sz val="10"/>
      <name val="Arial"/>
      <family val="2"/>
      <charset val="1"/>
    </font>
    <font>
      <b/>
      <sz val="11"/>
      <color rgb="FF000000"/>
      <name val="Calibri"/>
      <family val="2"/>
    </font>
    <font>
      <sz val="10"/>
      <color rgb="FF000000"/>
      <name val="Times New Roman"/>
      <charset val="204"/>
    </font>
    <font>
      <sz val="8"/>
      <color rgb="FF000000"/>
      <name val="Century Gothic"/>
      <family val="2"/>
      <charset val="1"/>
    </font>
    <font>
      <b/>
      <sz val="8"/>
      <color rgb="FF000000"/>
      <name val="Century Gothic"/>
      <family val="2"/>
      <charset val="1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Calibri"/>
      <family val="2"/>
    </font>
    <font>
      <b/>
      <sz val="16"/>
      <name val="Calibri"/>
      <family val="1"/>
    </font>
    <font>
      <b/>
      <sz val="10"/>
      <color rgb="FF000000"/>
      <name val="Calibri"/>
      <family val="2"/>
    </font>
    <font>
      <b/>
      <sz val="10"/>
      <name val="Calibri"/>
      <family val="2"/>
    </font>
    <font>
      <sz val="8"/>
      <name val="Times New Roman"/>
      <charset val="204"/>
    </font>
    <font>
      <sz val="1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sz val="10"/>
      <color rgb="FF000000"/>
      <name val="Calibri"/>
      <family val="2"/>
    </font>
    <font>
      <b/>
      <sz val="1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BEBEBE"/>
      </patternFill>
    </fill>
    <fill>
      <patternFill patternType="solid">
        <fgColor rgb="FFF1F1F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EEECE1"/>
      </patternFill>
    </fill>
    <fill>
      <patternFill patternType="solid">
        <fgColor rgb="FFFFFFFF"/>
        <bgColor rgb="FFEEECE1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rgb="FFC0C0C0"/>
      </patternFill>
    </fill>
    <fill>
      <patternFill patternType="solid">
        <fgColor theme="0" tint="-4.9989318521683403E-2"/>
        <bgColor rgb="FFC0C0C0"/>
      </patternFill>
    </fill>
    <fill>
      <patternFill patternType="solid">
        <fgColor theme="0" tint="-0.249977111117893"/>
        <bgColor rgb="FFEEECE1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rgb="FFEEECE1"/>
      </patternFill>
    </fill>
    <fill>
      <patternFill patternType="solid">
        <fgColor theme="0" tint="-0.14999847407452621"/>
        <bgColor rgb="FFEEECE1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164" fontId="5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4" fillId="0" borderId="0"/>
    <xf numFmtId="9" fontId="24" fillId="0" borderId="0" applyBorder="0" applyProtection="0"/>
    <xf numFmtId="0" fontId="6" fillId="0" borderId="0"/>
  </cellStyleXfs>
  <cellXfs count="239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164" fontId="0" fillId="0" borderId="0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5" fillId="0" borderId="0" xfId="1" applyBorder="1"/>
    <xf numFmtId="49" fontId="10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2" fontId="9" fillId="0" borderId="0" xfId="3" applyNumberFormat="1" applyFont="1" applyBorder="1" applyAlignment="1" applyProtection="1">
      <alignment horizontal="center" vertical="center" wrapText="1"/>
    </xf>
    <xf numFmtId="49" fontId="10" fillId="0" borderId="0" xfId="0" applyNumberFormat="1" applyFont="1" applyBorder="1" applyAlignment="1">
      <alignment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 wrapText="1" indent="2"/>
    </xf>
    <xf numFmtId="164" fontId="7" fillId="0" borderId="0" xfId="1" applyFont="1" applyFill="1" applyBorder="1" applyAlignment="1">
      <alignment horizontal="center" vertical="center" shrinkToFit="1"/>
    </xf>
    <xf numFmtId="0" fontId="13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0" fontId="1" fillId="6" borderId="3" xfId="2" applyNumberFormat="1" applyFont="1" applyFill="1" applyBorder="1" applyAlignment="1">
      <alignment horizontal="center" vertical="center" wrapText="1"/>
    </xf>
    <xf numFmtId="44" fontId="14" fillId="0" borderId="0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/>
    <xf numFmtId="0" fontId="11" fillId="8" borderId="1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3" fontId="22" fillId="9" borderId="1" xfId="3" applyFont="1" applyFill="1" applyBorder="1" applyAlignment="1" applyProtection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43" fontId="22" fillId="0" borderId="1" xfId="3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25" fillId="0" borderId="0" xfId="6" applyFont="1"/>
    <xf numFmtId="0" fontId="26" fillId="0" borderId="0" xfId="8" applyFont="1" applyAlignment="1">
      <alignment vertical="center" wrapText="1"/>
    </xf>
    <xf numFmtId="0" fontId="6" fillId="0" borderId="0" xfId="8" applyAlignment="1">
      <alignment vertical="center"/>
    </xf>
    <xf numFmtId="0" fontId="26" fillId="0" borderId="0" xfId="8" applyFont="1" applyAlignment="1">
      <alignment horizontal="left" vertical="center" indent="7"/>
    </xf>
    <xf numFmtId="0" fontId="26" fillId="0" borderId="0" xfId="8" applyFont="1" applyAlignment="1">
      <alignment horizontal="left" vertical="center" indent="9"/>
    </xf>
    <xf numFmtId="0" fontId="27" fillId="0" borderId="0" xfId="8" applyFont="1" applyAlignment="1">
      <alignment horizontal="left" vertical="center" indent="5"/>
    </xf>
    <xf numFmtId="0" fontId="6" fillId="0" borderId="0" xfId="8" applyAlignment="1">
      <alignment horizontal="left" vertical="center" indent="2"/>
    </xf>
    <xf numFmtId="0" fontId="0" fillId="0" borderId="0" xfId="0" applyFill="1" applyBorder="1" applyAlignment="1">
      <alignment vertical="top"/>
    </xf>
    <xf numFmtId="166" fontId="29" fillId="9" borderId="15" xfId="6" applyNumberFormat="1" applyFont="1" applyFill="1" applyBorder="1" applyAlignment="1">
      <alignment horizontal="center" vertical="center"/>
    </xf>
    <xf numFmtId="2" fontId="29" fillId="9" borderId="15" xfId="6" applyNumberFormat="1" applyFont="1" applyFill="1" applyBorder="1" applyAlignment="1">
      <alignment horizontal="center" vertical="center"/>
    </xf>
    <xf numFmtId="166" fontId="29" fillId="9" borderId="17" xfId="6" applyNumberFormat="1" applyFont="1" applyFill="1" applyBorder="1" applyAlignment="1">
      <alignment horizontal="center" vertical="center"/>
    </xf>
    <xf numFmtId="2" fontId="29" fillId="9" borderId="19" xfId="6" applyNumberFormat="1" applyFont="1" applyFill="1" applyBorder="1" applyAlignment="1">
      <alignment horizontal="center" vertical="center"/>
    </xf>
    <xf numFmtId="166" fontId="29" fillId="9" borderId="16" xfId="6" applyNumberFormat="1" applyFont="1" applyFill="1" applyBorder="1" applyAlignment="1">
      <alignment horizontal="center" vertical="center"/>
    </xf>
    <xf numFmtId="2" fontId="29" fillId="9" borderId="16" xfId="6" applyNumberFormat="1" applyFont="1" applyFill="1" applyBorder="1" applyAlignment="1">
      <alignment horizontal="center" vertical="center"/>
    </xf>
    <xf numFmtId="166" fontId="29" fillId="9" borderId="18" xfId="6" applyNumberFormat="1" applyFont="1" applyFill="1" applyBorder="1" applyAlignment="1">
      <alignment horizontal="center" vertical="center"/>
    </xf>
    <xf numFmtId="2" fontId="29" fillId="9" borderId="20" xfId="6" applyNumberFormat="1" applyFont="1" applyFill="1" applyBorder="1" applyAlignment="1">
      <alignment horizontal="center" vertical="center"/>
    </xf>
    <xf numFmtId="4" fontId="29" fillId="9" borderId="16" xfId="6" applyNumberFormat="1" applyFont="1" applyFill="1" applyBorder="1" applyAlignment="1">
      <alignment horizontal="center" vertical="center"/>
    </xf>
    <xf numFmtId="2" fontId="30" fillId="9" borderId="16" xfId="6" applyNumberFormat="1" applyFont="1" applyFill="1" applyBorder="1" applyAlignment="1">
      <alignment horizontal="center" vertical="center"/>
    </xf>
    <xf numFmtId="0" fontId="30" fillId="9" borderId="16" xfId="6" applyFont="1" applyFill="1" applyBorder="1" applyAlignment="1">
      <alignment horizontal="center" vertical="center"/>
    </xf>
    <xf numFmtId="0" fontId="28" fillId="12" borderId="1" xfId="6" applyFont="1" applyFill="1" applyBorder="1" applyAlignment="1">
      <alignment horizontal="center" vertical="center" wrapText="1"/>
    </xf>
    <xf numFmtId="0" fontId="28" fillId="12" borderId="3" xfId="6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/>
    </xf>
    <xf numFmtId="4" fontId="29" fillId="9" borderId="15" xfId="6" applyNumberFormat="1" applyFont="1" applyFill="1" applyBorder="1" applyAlignment="1">
      <alignment horizontal="center" vertical="center"/>
    </xf>
    <xf numFmtId="164" fontId="11" fillId="5" borderId="12" xfId="1" applyFont="1" applyFill="1" applyBorder="1" applyAlignment="1">
      <alignment horizontal="center" vertical="center"/>
    </xf>
    <xf numFmtId="9" fontId="11" fillId="5" borderId="1" xfId="5" applyFont="1" applyFill="1" applyBorder="1" applyAlignment="1">
      <alignment horizontal="center" vertical="center"/>
    </xf>
    <xf numFmtId="1" fontId="31" fillId="9" borderId="14" xfId="6" applyNumberFormat="1" applyFont="1" applyFill="1" applyBorder="1" applyAlignment="1">
      <alignment horizontal="center" vertical="center"/>
    </xf>
    <xf numFmtId="166" fontId="31" fillId="9" borderId="13" xfId="6" applyNumberFormat="1" applyFont="1" applyFill="1" applyBorder="1" applyAlignment="1">
      <alignment horizontal="center" vertical="center"/>
    </xf>
    <xf numFmtId="14" fontId="32" fillId="0" borderId="11" xfId="0" applyNumberFormat="1" applyFont="1" applyFill="1" applyBorder="1" applyAlignment="1">
      <alignment horizontal="center" vertical="center"/>
    </xf>
    <xf numFmtId="49" fontId="15" fillId="0" borderId="0" xfId="0" applyNumberFormat="1" applyFont="1" applyBorder="1" applyAlignment="1">
      <alignment vertical="center"/>
    </xf>
    <xf numFmtId="49" fontId="15" fillId="0" borderId="7" xfId="0" applyNumberFormat="1" applyFont="1" applyBorder="1" applyAlignment="1">
      <alignment vertical="center"/>
    </xf>
    <xf numFmtId="49" fontId="15" fillId="0" borderId="3" xfId="0" applyNumberFormat="1" applyFont="1" applyBorder="1" applyAlignment="1">
      <alignment vertical="center"/>
    </xf>
    <xf numFmtId="49" fontId="16" fillId="5" borderId="7" xfId="0" applyNumberFormat="1" applyFont="1" applyFill="1" applyBorder="1" applyAlignment="1">
      <alignment vertical="center"/>
    </xf>
    <xf numFmtId="49" fontId="16" fillId="0" borderId="7" xfId="0" applyNumberFormat="1" applyFont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26" fillId="0" borderId="0" xfId="8" applyFont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1" xfId="3" applyNumberFormat="1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3" fillId="0" borderId="1" xfId="3" applyNumberFormat="1" applyFont="1" applyBorder="1" applyAlignment="1" applyProtection="1">
      <alignment horizontal="left" vertical="center" wrapText="1"/>
    </xf>
    <xf numFmtId="49" fontId="16" fillId="5" borderId="2" xfId="0" applyNumberFormat="1" applyFont="1" applyFill="1" applyBorder="1" applyAlignment="1">
      <alignment horizontal="left" vertical="center" indent="1"/>
    </xf>
    <xf numFmtId="49" fontId="16" fillId="0" borderId="2" xfId="0" applyNumberFormat="1" applyFont="1" applyBorder="1" applyAlignment="1">
      <alignment horizontal="left" vertical="center" indent="1"/>
    </xf>
    <xf numFmtId="49" fontId="15" fillId="0" borderId="2" xfId="0" applyNumberFormat="1" applyFont="1" applyBorder="1" applyAlignment="1">
      <alignment horizontal="left" vertical="center" indent="1"/>
    </xf>
    <xf numFmtId="44" fontId="16" fillId="0" borderId="0" xfId="1" applyNumberFormat="1" applyFont="1" applyFill="1" applyBorder="1" applyAlignment="1">
      <alignment horizontal="center" vertical="center"/>
    </xf>
    <xf numFmtId="44" fontId="11" fillId="0" borderId="0" xfId="1" applyNumberFormat="1" applyFont="1" applyBorder="1" applyAlignment="1">
      <alignment horizontal="center" vertical="center" wrapText="1"/>
    </xf>
    <xf numFmtId="44" fontId="0" fillId="0" borderId="0" xfId="1" applyNumberFormat="1" applyFont="1" applyFill="1" applyBorder="1" applyAlignment="1">
      <alignment horizontal="left" vertical="top"/>
    </xf>
    <xf numFmtId="44" fontId="11" fillId="8" borderId="1" xfId="1" applyNumberFormat="1" applyFont="1" applyFill="1" applyBorder="1" applyAlignment="1">
      <alignment horizontal="center" vertical="center"/>
    </xf>
    <xf numFmtId="44" fontId="11" fillId="0" borderId="1" xfId="1" applyNumberFormat="1" applyFont="1" applyFill="1" applyBorder="1" applyAlignment="1">
      <alignment horizontal="center" vertical="center" wrapText="1"/>
    </xf>
    <xf numFmtId="44" fontId="13" fillId="8" borderId="1" xfId="1" applyNumberFormat="1" applyFont="1" applyFill="1" applyBorder="1" applyAlignment="1">
      <alignment horizontal="center" vertical="center" wrapText="1"/>
    </xf>
    <xf numFmtId="44" fontId="13" fillId="0" borderId="8" xfId="1" applyNumberFormat="1" applyFont="1" applyBorder="1" applyAlignment="1">
      <alignment horizontal="center" vertical="center"/>
    </xf>
    <xf numFmtId="44" fontId="11" fillId="10" borderId="1" xfId="1" applyNumberFormat="1" applyFont="1" applyFill="1" applyBorder="1" applyAlignment="1">
      <alignment horizontal="center" vertical="center" wrapText="1"/>
    </xf>
    <xf numFmtId="44" fontId="13" fillId="0" borderId="1" xfId="1" applyNumberFormat="1" applyFont="1" applyFill="1" applyBorder="1" applyAlignment="1">
      <alignment horizontal="center" vertical="center" wrapText="1"/>
    </xf>
    <xf numFmtId="44" fontId="13" fillId="0" borderId="8" xfId="1" applyNumberFormat="1" applyFont="1" applyFill="1" applyBorder="1" applyAlignment="1">
      <alignment horizontal="center" vertical="center"/>
    </xf>
    <xf numFmtId="0" fontId="12" fillId="0" borderId="0" xfId="6" applyFont="1" applyBorder="1"/>
    <xf numFmtId="0" fontId="13" fillId="0" borderId="0" xfId="6" applyFont="1" applyBorder="1"/>
    <xf numFmtId="166" fontId="12" fillId="0" borderId="0" xfId="6" applyNumberFormat="1" applyFont="1"/>
    <xf numFmtId="0" fontId="12" fillId="0" borderId="0" xfId="6" applyFont="1"/>
    <xf numFmtId="0" fontId="13" fillId="0" borderId="0" xfId="6" applyFont="1"/>
    <xf numFmtId="0" fontId="32" fillId="8" borderId="1" xfId="6" applyFont="1" applyFill="1" applyBorder="1" applyAlignment="1">
      <alignment horizontal="center" vertical="center"/>
    </xf>
    <xf numFmtId="2" fontId="35" fillId="9" borderId="1" xfId="6" applyNumberFormat="1" applyFont="1" applyFill="1" applyBorder="1" applyAlignment="1">
      <alignment horizontal="center" vertical="center"/>
    </xf>
    <xf numFmtId="2" fontId="35" fillId="0" borderId="1" xfId="6" applyNumberFormat="1" applyFont="1" applyFill="1" applyBorder="1" applyAlignment="1">
      <alignment horizontal="center" vertical="center"/>
    </xf>
    <xf numFmtId="10" fontId="32" fillId="8" borderId="1" xfId="7" applyNumberFormat="1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>
      <alignment horizontal="left" vertical="top"/>
    </xf>
    <xf numFmtId="0" fontId="35" fillId="0" borderId="0" xfId="8" applyFont="1" applyAlignment="1">
      <alignment horizontal="center" vertical="center"/>
    </xf>
    <xf numFmtId="0" fontId="35" fillId="0" borderId="0" xfId="8" applyFont="1" applyAlignment="1">
      <alignment horizontal="left" vertical="center" wrapText="1"/>
    </xf>
    <xf numFmtId="1" fontId="35" fillId="9" borderId="1" xfId="6" applyNumberFormat="1" applyFont="1" applyFill="1" applyBorder="1" applyAlignment="1">
      <alignment vertical="center"/>
    </xf>
    <xf numFmtId="166" fontId="35" fillId="9" borderId="1" xfId="6" applyNumberFormat="1" applyFont="1" applyFill="1" applyBorder="1" applyAlignment="1">
      <alignment vertical="center"/>
    </xf>
    <xf numFmtId="166" fontId="35" fillId="0" borderId="1" xfId="6" applyNumberFormat="1" applyFont="1" applyFill="1" applyBorder="1" applyAlignment="1">
      <alignment vertical="center"/>
    </xf>
    <xf numFmtId="1" fontId="12" fillId="9" borderId="1" xfId="6" applyNumberFormat="1" applyFont="1" applyFill="1" applyBorder="1" applyAlignment="1">
      <alignment vertical="center"/>
    </xf>
    <xf numFmtId="166" fontId="12" fillId="9" borderId="1" xfId="6" applyNumberFormat="1" applyFont="1" applyFill="1" applyBorder="1" applyAlignment="1">
      <alignment vertical="center"/>
    </xf>
    <xf numFmtId="0" fontId="32" fillId="8" borderId="1" xfId="6" applyFont="1" applyFill="1" applyBorder="1" applyAlignment="1">
      <alignment horizontal="right" vertical="center"/>
    </xf>
    <xf numFmtId="166" fontId="32" fillId="8" borderId="1" xfId="6" applyNumberFormat="1" applyFont="1" applyFill="1" applyBorder="1" applyAlignment="1">
      <alignment vertical="center"/>
    </xf>
    <xf numFmtId="9" fontId="32" fillId="8" borderId="1" xfId="5" applyNumberFormat="1" applyFont="1" applyFill="1" applyBorder="1" applyAlignment="1">
      <alignment horizontal="center" vertical="center"/>
    </xf>
    <xf numFmtId="10" fontId="32" fillId="8" borderId="1" xfId="7" applyNumberFormat="1" applyFont="1" applyFill="1" applyBorder="1" applyAlignment="1" applyProtection="1">
      <alignment vertical="center"/>
    </xf>
    <xf numFmtId="166" fontId="32" fillId="15" borderId="1" xfId="6" applyNumberFormat="1" applyFont="1" applyFill="1" applyBorder="1" applyAlignment="1">
      <alignment horizontal="center" vertical="center"/>
    </xf>
    <xf numFmtId="10" fontId="32" fillId="15" borderId="1" xfId="7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164" fontId="0" fillId="0" borderId="0" xfId="1" applyFont="1" applyFill="1" applyBorder="1" applyAlignment="1">
      <alignment horizontal="left" vertical="center"/>
    </xf>
    <xf numFmtId="164" fontId="12" fillId="0" borderId="0" xfId="1" applyFont="1" applyFill="1" applyBorder="1" applyAlignment="1">
      <alignment horizontal="left" vertical="center"/>
    </xf>
    <xf numFmtId="164" fontId="3" fillId="0" borderId="1" xfId="1" applyFont="1" applyFill="1" applyBorder="1" applyAlignment="1">
      <alignment horizontal="center" vertical="center" wrapText="1"/>
    </xf>
    <xf numFmtId="164" fontId="0" fillId="0" borderId="0" xfId="1" applyFont="1" applyFill="1" applyBorder="1" applyAlignment="1">
      <alignment horizontal="left" vertical="top"/>
    </xf>
    <xf numFmtId="164" fontId="16" fillId="0" borderId="0" xfId="1" applyFont="1" applyBorder="1" applyAlignment="1">
      <alignment vertical="center"/>
    </xf>
    <xf numFmtId="164" fontId="25" fillId="0" borderId="0" xfId="1" applyFont="1"/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3" fillId="0" borderId="21" xfId="0" applyFont="1" applyBorder="1" applyAlignment="1">
      <alignment horizontal="center" vertical="center" wrapText="1"/>
    </xf>
    <xf numFmtId="2" fontId="33" fillId="0" borderId="21" xfId="0" applyNumberFormat="1" applyFont="1" applyBorder="1" applyAlignment="1">
      <alignment horizontal="center" vertical="center" wrapText="1"/>
    </xf>
    <xf numFmtId="0" fontId="33" fillId="0" borderId="21" xfId="0" applyFont="1" applyBorder="1" applyAlignment="1">
      <alignment horizontal="left" vertical="center" wrapText="1"/>
    </xf>
    <xf numFmtId="167" fontId="33" fillId="0" borderId="21" xfId="0" applyNumberFormat="1" applyFont="1" applyBorder="1" applyAlignment="1">
      <alignment horizontal="center" vertical="center" wrapText="1"/>
    </xf>
    <xf numFmtId="168" fontId="33" fillId="0" borderId="21" xfId="0" applyNumberFormat="1" applyFont="1" applyBorder="1" applyAlignment="1">
      <alignment horizontal="center" vertical="center" wrapText="1"/>
    </xf>
    <xf numFmtId="16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left" vertical="center" wrapText="1"/>
    </xf>
    <xf numFmtId="164" fontId="20" fillId="4" borderId="1" xfId="1" applyFont="1" applyFill="1" applyBorder="1" applyAlignment="1">
      <alignment horizontal="center" vertical="center" wrapText="1"/>
    </xf>
    <xf numFmtId="4" fontId="19" fillId="4" borderId="1" xfId="0" applyNumberFormat="1" applyFont="1" applyFill="1" applyBorder="1" applyAlignment="1">
      <alignment horizontal="center" vertical="center" shrinkToFit="1"/>
    </xf>
    <xf numFmtId="164" fontId="19" fillId="4" borderId="1" xfId="1" applyFont="1" applyFill="1" applyBorder="1" applyAlignment="1">
      <alignment horizontal="center" vertical="center" shrinkToFi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left" vertical="center" wrapText="1"/>
    </xf>
    <xf numFmtId="2" fontId="37" fillId="0" borderId="1" xfId="0" applyNumberFormat="1" applyFont="1" applyFill="1" applyBorder="1" applyAlignment="1">
      <alignment horizontal="center" vertical="center" shrinkToFit="1"/>
    </xf>
    <xf numFmtId="164" fontId="37" fillId="0" borderId="1" xfId="1" applyFont="1" applyFill="1" applyBorder="1" applyAlignment="1">
      <alignment vertical="center" shrinkToFit="1"/>
    </xf>
    <xf numFmtId="164" fontId="36" fillId="0" borderId="1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top"/>
    </xf>
    <xf numFmtId="0" fontId="32" fillId="12" borderId="1" xfId="6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166" fontId="35" fillId="0" borderId="15" xfId="6" applyNumberFormat="1" applyFont="1" applyFill="1" applyBorder="1" applyAlignment="1">
      <alignment horizontal="center" vertical="center"/>
    </xf>
    <xf numFmtId="2" fontId="35" fillId="0" borderId="16" xfId="6" applyNumberFormat="1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6" fillId="0" borderId="1" xfId="2" applyFont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2" fontId="37" fillId="0" borderId="1" xfId="0" applyNumberFormat="1" applyFont="1" applyBorder="1" applyAlignment="1">
      <alignment horizontal="center" vertical="center" shrinkToFit="1"/>
    </xf>
    <xf numFmtId="164" fontId="37" fillId="0" borderId="1" xfId="1" applyFont="1" applyFill="1" applyBorder="1" applyAlignment="1">
      <alignment horizontal="left" vertical="center" shrinkToFit="1"/>
    </xf>
    <xf numFmtId="0" fontId="5" fillId="0" borderId="0" xfId="0" applyFont="1" applyAlignment="1">
      <alignment horizontal="left" vertical="center"/>
    </xf>
    <xf numFmtId="0" fontId="36" fillId="0" borderId="1" xfId="2" applyFont="1" applyBorder="1" applyAlignment="1">
      <alignment horizontal="center" vertical="center"/>
    </xf>
    <xf numFmtId="0" fontId="36" fillId="0" borderId="1" xfId="2" applyFont="1" applyBorder="1" applyAlignment="1">
      <alignment vertical="center" wrapText="1"/>
    </xf>
    <xf numFmtId="0" fontId="36" fillId="0" borderId="1" xfId="2" applyFont="1" applyBorder="1" applyAlignment="1">
      <alignment horizontal="left" vertical="center" wrapText="1"/>
    </xf>
    <xf numFmtId="2" fontId="37" fillId="0" borderId="1" xfId="2" applyNumberFormat="1" applyFont="1" applyBorder="1" applyAlignment="1">
      <alignment horizontal="center" vertical="center" shrinkToFit="1"/>
    </xf>
    <xf numFmtId="0" fontId="36" fillId="0" borderId="1" xfId="2" applyFont="1" applyFill="1" applyBorder="1" applyAlignment="1">
      <alignment horizontal="left" vertical="center" wrapText="1"/>
    </xf>
    <xf numFmtId="0" fontId="36" fillId="0" borderId="1" xfId="2" applyFont="1" applyFill="1" applyBorder="1" applyAlignment="1">
      <alignment horizontal="center" vertical="center" wrapText="1"/>
    </xf>
    <xf numFmtId="2" fontId="37" fillId="0" borderId="1" xfId="2" applyNumberFormat="1" applyFont="1" applyFill="1" applyBorder="1" applyAlignment="1">
      <alignment horizontal="center" vertical="center" shrinkToFit="1"/>
    </xf>
    <xf numFmtId="164" fontId="7" fillId="7" borderId="1" xfId="4" applyFont="1" applyFill="1" applyBorder="1" applyAlignment="1">
      <alignment vertical="center" shrinkToFit="1"/>
    </xf>
    <xf numFmtId="0" fontId="14" fillId="0" borderId="0" xfId="0" applyFont="1" applyFill="1" applyBorder="1" applyAlignment="1">
      <alignment horizontal="left" vertical="top"/>
    </xf>
    <xf numFmtId="166" fontId="38" fillId="13" borderId="1" xfId="6" applyNumberFormat="1" applyFont="1" applyFill="1" applyBorder="1" applyAlignment="1">
      <alignment horizontal="center" vertical="center"/>
    </xf>
    <xf numFmtId="10" fontId="38" fillId="13" borderId="1" xfId="5" applyNumberFormat="1" applyFont="1" applyFill="1" applyBorder="1" applyAlignment="1">
      <alignment horizontal="center" vertical="center"/>
    </xf>
    <xf numFmtId="166" fontId="22" fillId="13" borderId="1" xfId="6" applyNumberFormat="1" applyFont="1" applyFill="1" applyBorder="1" applyAlignment="1">
      <alignment horizontal="center" vertical="center"/>
    </xf>
    <xf numFmtId="2" fontId="22" fillId="13" borderId="1" xfId="6" applyNumberFormat="1" applyFont="1" applyFill="1" applyBorder="1" applyAlignment="1">
      <alignment horizontal="center" vertical="center"/>
    </xf>
    <xf numFmtId="164" fontId="7" fillId="7" borderId="1" xfId="1" applyFont="1" applyFill="1" applyBorder="1" applyAlignment="1">
      <alignment vertical="center" shrinkToFit="1"/>
    </xf>
    <xf numFmtId="0" fontId="39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17" fillId="0" borderId="0" xfId="2" applyFont="1" applyFill="1" applyBorder="1" applyAlignment="1">
      <alignment horizontal="left" vertical="center" wrapText="1" indent="1"/>
    </xf>
    <xf numFmtId="0" fontId="28" fillId="11" borderId="2" xfId="6" applyFont="1" applyFill="1" applyBorder="1" applyAlignment="1">
      <alignment horizontal="center" vertical="center" wrapText="1"/>
    </xf>
    <xf numFmtId="0" fontId="28" fillId="11" borderId="3" xfId="6" applyFont="1" applyFill="1" applyBorder="1" applyAlignment="1">
      <alignment horizontal="center" vertical="center" wrapText="1"/>
    </xf>
    <xf numFmtId="0" fontId="1" fillId="7" borderId="2" xfId="2" applyFont="1" applyFill="1" applyBorder="1" applyAlignment="1">
      <alignment horizontal="right" vertical="center" wrapText="1" indent="3"/>
    </xf>
    <xf numFmtId="0" fontId="1" fillId="7" borderId="7" xfId="2" applyFont="1" applyFill="1" applyBorder="1" applyAlignment="1">
      <alignment horizontal="right" vertical="center" wrapText="1" indent="3"/>
    </xf>
    <xf numFmtId="0" fontId="1" fillId="7" borderId="3" xfId="2" applyFont="1" applyFill="1" applyBorder="1" applyAlignment="1">
      <alignment horizontal="right" vertical="center" wrapText="1" indent="3"/>
    </xf>
    <xf numFmtId="1" fontId="7" fillId="3" borderId="2" xfId="0" applyNumberFormat="1" applyFont="1" applyFill="1" applyBorder="1" applyAlignment="1">
      <alignment horizontal="center" vertical="center" shrinkToFit="1"/>
    </xf>
    <xf numFmtId="1" fontId="7" fillId="3" borderId="7" xfId="0" applyNumberFormat="1" applyFont="1" applyFill="1" applyBorder="1" applyAlignment="1">
      <alignment horizontal="center" vertical="center" shrinkToFit="1"/>
    </xf>
    <xf numFmtId="1" fontId="7" fillId="3" borderId="3" xfId="0" applyNumberFormat="1" applyFont="1" applyFill="1" applyBorder="1" applyAlignment="1">
      <alignment horizontal="center" vertical="center" shrinkToFit="1"/>
    </xf>
    <xf numFmtId="0" fontId="28" fillId="11" borderId="1" xfId="6" applyFont="1" applyFill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/>
    </xf>
    <xf numFmtId="0" fontId="17" fillId="5" borderId="1" xfId="0" applyFont="1" applyFill="1" applyBorder="1" applyAlignment="1">
      <alignment horizontal="right" vertical="center" wrapText="1" indent="2"/>
    </xf>
    <xf numFmtId="164" fontId="7" fillId="5" borderId="1" xfId="1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/>
    </xf>
    <xf numFmtId="0" fontId="1" fillId="6" borderId="2" xfId="2" applyFont="1" applyFill="1" applyBorder="1" applyAlignment="1">
      <alignment horizontal="right" vertical="center" wrapText="1"/>
    </xf>
    <xf numFmtId="0" fontId="1" fillId="6" borderId="7" xfId="2" applyFont="1" applyFill="1" applyBorder="1" applyAlignment="1">
      <alignment horizontal="right" vertical="center" wrapText="1"/>
    </xf>
    <xf numFmtId="0" fontId="1" fillId="6" borderId="1" xfId="0" applyFont="1" applyFill="1" applyBorder="1" applyAlignment="1">
      <alignment horizontal="right" vertical="center" wrapText="1" indent="2"/>
    </xf>
    <xf numFmtId="0" fontId="1" fillId="6" borderId="2" xfId="0" applyFont="1" applyFill="1" applyBorder="1" applyAlignment="1">
      <alignment horizontal="right" vertical="center" wrapText="1" indent="2"/>
    </xf>
    <xf numFmtId="164" fontId="7" fillId="6" borderId="9" xfId="1" applyFont="1" applyFill="1" applyBorder="1" applyAlignment="1">
      <alignment horizontal="center" vertical="center" shrinkToFit="1"/>
    </xf>
    <xf numFmtId="164" fontId="7" fillId="6" borderId="10" xfId="1" applyFont="1" applyFill="1" applyBorder="1" applyAlignment="1">
      <alignment horizontal="center" vertical="center" shrinkToFit="1"/>
    </xf>
    <xf numFmtId="164" fontId="7" fillId="6" borderId="11" xfId="1" applyFont="1" applyFill="1" applyBorder="1" applyAlignment="1">
      <alignment horizontal="center" vertical="center" shrinkToFit="1"/>
    </xf>
    <xf numFmtId="164" fontId="32" fillId="6" borderId="1" xfId="1" applyFont="1" applyFill="1" applyBorder="1" applyAlignment="1">
      <alignment horizontal="center" vertical="center" wrapText="1"/>
    </xf>
    <xf numFmtId="0" fontId="32" fillId="6" borderId="2" xfId="1" applyNumberFormat="1" applyFont="1" applyFill="1" applyBorder="1" applyAlignment="1">
      <alignment horizontal="center" vertical="center" wrapText="1"/>
    </xf>
    <xf numFmtId="0" fontId="32" fillId="6" borderId="3" xfId="1" applyNumberFormat="1" applyFont="1" applyFill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center" vertical="center"/>
    </xf>
    <xf numFmtId="164" fontId="7" fillId="6" borderId="2" xfId="1" applyFont="1" applyFill="1" applyBorder="1" applyAlignment="1">
      <alignment horizontal="center" vertical="center" shrinkToFit="1"/>
    </xf>
    <xf numFmtId="164" fontId="7" fillId="6" borderId="7" xfId="1" applyFont="1" applyFill="1" applyBorder="1" applyAlignment="1">
      <alignment horizontal="center" vertical="center" shrinkToFit="1"/>
    </xf>
    <xf numFmtId="164" fontId="7" fillId="6" borderId="3" xfId="1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left" vertical="center" indent="1"/>
    </xf>
    <xf numFmtId="49" fontId="11" fillId="6" borderId="1" xfId="0" applyNumberFormat="1" applyFont="1" applyFill="1" applyBorder="1" applyAlignment="1">
      <alignment horizontal="left" vertical="center" wrapText="1" indent="1"/>
    </xf>
    <xf numFmtId="49" fontId="16" fillId="0" borderId="1" xfId="0" applyNumberFormat="1" applyFont="1" applyBorder="1" applyAlignment="1">
      <alignment horizontal="left" vertical="center" indent="1"/>
    </xf>
    <xf numFmtId="49" fontId="15" fillId="0" borderId="1" xfId="0" applyNumberFormat="1" applyFont="1" applyBorder="1" applyAlignment="1">
      <alignment horizontal="left" vertical="center" indent="1"/>
    </xf>
    <xf numFmtId="0" fontId="11" fillId="7" borderId="1" xfId="0" applyFont="1" applyFill="1" applyBorder="1" applyAlignment="1">
      <alignment horizontal="center" vertical="center"/>
    </xf>
    <xf numFmtId="0" fontId="28" fillId="11" borderId="12" xfId="6" applyFont="1" applyFill="1" applyBorder="1" applyAlignment="1">
      <alignment horizontal="center" vertical="center" wrapText="1"/>
    </xf>
    <xf numFmtId="0" fontId="28" fillId="11" borderId="11" xfId="6" applyFont="1" applyFill="1" applyBorder="1" applyAlignment="1">
      <alignment horizontal="center" vertical="center" wrapText="1"/>
    </xf>
    <xf numFmtId="0" fontId="11" fillId="10" borderId="2" xfId="0" applyFont="1" applyFill="1" applyBorder="1" applyAlignment="1">
      <alignment horizontal="right" vertical="center" wrapText="1"/>
    </xf>
    <xf numFmtId="0" fontId="11" fillId="10" borderId="7" xfId="0" applyFont="1" applyFill="1" applyBorder="1" applyAlignment="1">
      <alignment horizontal="right" vertical="center" wrapText="1"/>
    </xf>
    <xf numFmtId="0" fontId="11" fillId="10" borderId="3" xfId="0" applyFont="1" applyFill="1" applyBorder="1" applyAlignment="1">
      <alignment horizontal="right" vertical="center" wrapText="1"/>
    </xf>
    <xf numFmtId="0" fontId="23" fillId="14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/>
    </xf>
    <xf numFmtId="0" fontId="11" fillId="8" borderId="3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1" fillId="10" borderId="9" xfId="0" applyFont="1" applyFill="1" applyBorder="1" applyAlignment="1">
      <alignment horizontal="right" vertical="center" wrapText="1"/>
    </xf>
    <xf numFmtId="0" fontId="11" fillId="10" borderId="10" xfId="0" applyFont="1" applyFill="1" applyBorder="1" applyAlignment="1">
      <alignment horizontal="right" vertical="center" wrapText="1"/>
    </xf>
    <xf numFmtId="0" fontId="11" fillId="10" borderId="11" xfId="0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/>
    </xf>
    <xf numFmtId="0" fontId="32" fillId="11" borderId="1" xfId="6" applyFont="1" applyFill="1" applyBorder="1" applyAlignment="1">
      <alignment horizontal="center" vertical="center"/>
    </xf>
    <xf numFmtId="0" fontId="34" fillId="0" borderId="2" xfId="6" applyFont="1" applyBorder="1" applyAlignment="1">
      <alignment horizontal="center" vertical="center"/>
    </xf>
    <xf numFmtId="0" fontId="34" fillId="0" borderId="7" xfId="6" applyFont="1" applyBorder="1" applyAlignment="1">
      <alignment horizontal="center" vertical="center"/>
    </xf>
    <xf numFmtId="0" fontId="34" fillId="0" borderId="3" xfId="6" applyFont="1" applyBorder="1" applyAlignment="1">
      <alignment horizontal="center" vertical="center"/>
    </xf>
    <xf numFmtId="0" fontId="32" fillId="11" borderId="2" xfId="6" applyFont="1" applyFill="1" applyBorder="1" applyAlignment="1">
      <alignment horizontal="center" vertical="center"/>
    </xf>
    <xf numFmtId="0" fontId="32" fillId="11" borderId="3" xfId="6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horizontal="left" vertical="center" indent="1"/>
    </xf>
    <xf numFmtId="0" fontId="32" fillId="16" borderId="1" xfId="6" applyFont="1" applyFill="1" applyBorder="1" applyAlignment="1">
      <alignment horizontal="center" vertical="center"/>
    </xf>
    <xf numFmtId="166" fontId="32" fillId="11" borderId="1" xfId="6" applyNumberFormat="1" applyFont="1" applyFill="1" applyBorder="1" applyAlignment="1">
      <alignment horizontal="center" vertical="center"/>
    </xf>
  </cellXfs>
  <cellStyles count="9">
    <cellStyle name="Moeda" xfId="1" builtinId="4"/>
    <cellStyle name="Moeda 2" xfId="4" xr:uid="{00000000-0005-0000-0000-000001000000}"/>
    <cellStyle name="Normal" xfId="0" builtinId="0"/>
    <cellStyle name="Normal 2" xfId="2" xr:uid="{00000000-0005-0000-0000-000003000000}"/>
    <cellStyle name="Normal 2 2" xfId="8" xr:uid="{00000000-0005-0000-0000-000004000000}"/>
    <cellStyle name="Normal 3" xfId="6" xr:uid="{00000000-0005-0000-0000-000005000000}"/>
    <cellStyle name="Porcentagem" xfId="5" builtinId="5"/>
    <cellStyle name="Porcentagem 2" xfId="7" xr:uid="{00000000-0005-0000-0000-000007000000}"/>
    <cellStyle name="Vírgula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417318</xdr:colOff>
      <xdr:row>114</xdr:row>
      <xdr:rowOff>142077</xdr:rowOff>
    </xdr:from>
    <xdr:to>
      <xdr:col>3</xdr:col>
      <xdr:colOff>2211457</xdr:colOff>
      <xdr:row>119</xdr:row>
      <xdr:rowOff>41413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AFFEA2D-E46D-4D59-B3D3-0E65F8F73459}"/>
            </a:ext>
          </a:extLst>
        </xdr:cNvPr>
        <xdr:cNvSpPr txBox="1"/>
      </xdr:nvSpPr>
      <xdr:spPr>
        <a:xfrm>
          <a:off x="1088209" y="32908077"/>
          <a:ext cx="3483791" cy="8932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/>
            <a:t>________________________________________</a:t>
          </a:r>
        </a:p>
        <a:p>
          <a:pPr algn="ctr"/>
          <a:r>
            <a:rPr lang="pt-BR" sz="1100" b="1"/>
            <a:t>GABRIELA</a:t>
          </a:r>
          <a:r>
            <a:rPr lang="pt-BR" sz="1100" b="1" baseline="0"/>
            <a:t> RODRIGUES SABBO</a:t>
          </a:r>
        </a:p>
        <a:p>
          <a:pPr algn="ctr"/>
          <a:r>
            <a:rPr lang="pt-BR" sz="1100" baseline="0"/>
            <a:t>Engenheira Civil</a:t>
          </a:r>
        </a:p>
        <a:p>
          <a:pPr algn="ctr"/>
          <a:r>
            <a:rPr lang="pt-BR" sz="1100" baseline="0"/>
            <a:t>CREA/SP: 5070024677</a:t>
          </a:r>
          <a:endParaRPr lang="pt-BR" sz="1100"/>
        </a:p>
      </xdr:txBody>
    </xdr:sp>
    <xdr:clientData/>
  </xdr:twoCellAnchor>
  <xdr:twoCellAnchor>
    <xdr:from>
      <xdr:col>1</xdr:col>
      <xdr:colOff>687903</xdr:colOff>
      <xdr:row>123</xdr:row>
      <xdr:rowOff>54921</xdr:rowOff>
    </xdr:from>
    <xdr:to>
      <xdr:col>3</xdr:col>
      <xdr:colOff>2070652</xdr:colOff>
      <xdr:row>125</xdr:row>
      <xdr:rowOff>202479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4BC820E4-C51F-408D-824D-2FCA59C8B152}"/>
            </a:ext>
          </a:extLst>
        </xdr:cNvPr>
        <xdr:cNvSpPr txBox="1"/>
      </xdr:nvSpPr>
      <xdr:spPr>
        <a:xfrm>
          <a:off x="1358794" y="34361486"/>
          <a:ext cx="3072401" cy="6942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100" b="1"/>
            <a:t>ROGÉRIO VENÍCIUS COSTA FERNANDES</a:t>
          </a:r>
        </a:p>
        <a:p>
          <a:pPr algn="ctr"/>
          <a:r>
            <a:rPr lang="pt-BR" sz="1100" baseline="0"/>
            <a:t>Secretário de Obras</a:t>
          </a:r>
          <a:endParaRPr lang="pt-BR" sz="1100"/>
        </a:p>
      </xdr:txBody>
    </xdr:sp>
    <xdr:clientData/>
  </xdr:twoCellAnchor>
  <xdr:twoCellAnchor editAs="oneCell">
    <xdr:from>
      <xdr:col>3</xdr:col>
      <xdr:colOff>198783</xdr:colOff>
      <xdr:row>0</xdr:row>
      <xdr:rowOff>24849</xdr:rowOff>
    </xdr:from>
    <xdr:to>
      <xdr:col>5</xdr:col>
      <xdr:colOff>660451</xdr:colOff>
      <xdr:row>4</xdr:row>
      <xdr:rowOff>173936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4206AB18-DFB0-400B-9588-EED31FC714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9326" y="24849"/>
          <a:ext cx="5025386" cy="1109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2758556</xdr:colOff>
      <xdr:row>123</xdr:row>
      <xdr:rowOff>46639</xdr:rowOff>
    </xdr:from>
    <xdr:to>
      <xdr:col>6</xdr:col>
      <xdr:colOff>712752</xdr:colOff>
      <xdr:row>126</xdr:row>
      <xdr:rowOff>30073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B8DBC748-967B-415E-89C7-F23A41993CD7}"/>
            </a:ext>
          </a:extLst>
        </xdr:cNvPr>
        <xdr:cNvSpPr txBox="1"/>
      </xdr:nvSpPr>
      <xdr:spPr>
        <a:xfrm>
          <a:off x="5119099" y="34353204"/>
          <a:ext cx="3337892" cy="803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100" b="1"/>
            <a:t>ILÁDIA CRISTINA MARIN</a:t>
          </a:r>
          <a:r>
            <a:rPr lang="pt-BR" sz="1100" b="1" baseline="0"/>
            <a:t> AMADIO</a:t>
          </a:r>
          <a:endParaRPr lang="pt-BR" sz="1100" b="0" baseline="0"/>
        </a:p>
        <a:p>
          <a:pPr algn="ctr"/>
          <a:r>
            <a:rPr lang="pt-BR" sz="1100" b="0" baseline="0"/>
            <a:t>Secretária de Educação</a:t>
          </a:r>
          <a:endParaRPr lang="pt-BR" sz="1100"/>
        </a:p>
      </xdr:txBody>
    </xdr:sp>
    <xdr:clientData/>
  </xdr:twoCellAnchor>
  <xdr:twoCellAnchor>
    <xdr:from>
      <xdr:col>3</xdr:col>
      <xdr:colOff>2761869</xdr:colOff>
      <xdr:row>115</xdr:row>
      <xdr:rowOff>256</xdr:rowOff>
    </xdr:from>
    <xdr:to>
      <xdr:col>6</xdr:col>
      <xdr:colOff>716065</xdr:colOff>
      <xdr:row>118</xdr:row>
      <xdr:rowOff>232168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B1A42784-66A3-4328-8B1E-DE7144E3696A}"/>
            </a:ext>
          </a:extLst>
        </xdr:cNvPr>
        <xdr:cNvSpPr txBox="1"/>
      </xdr:nvSpPr>
      <xdr:spPr>
        <a:xfrm>
          <a:off x="5122412" y="32915343"/>
          <a:ext cx="3337892" cy="803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100" b="1"/>
            <a:t>ALEXANDRE JOSÉ SABINO LASILA</a:t>
          </a:r>
          <a:endParaRPr lang="pt-BR" sz="1100" b="0" baseline="0"/>
        </a:p>
        <a:p>
          <a:pPr algn="ctr"/>
          <a:r>
            <a:rPr lang="pt-BR" sz="1100" b="0" baseline="0"/>
            <a:t>Diretor de Obras</a:t>
          </a:r>
          <a:endParaRPr lang="pt-B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1095375</xdr:colOff>
      <xdr:row>0</xdr:row>
      <xdr:rowOff>0</xdr:rowOff>
    </xdr:from>
    <xdr:to>
      <xdr:col>5</xdr:col>
      <xdr:colOff>314994</xdr:colOff>
      <xdr:row>2</xdr:row>
      <xdr:rowOff>718931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D6ABF67-F3C3-4F4A-839F-36F6C70BC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8050" y="904875"/>
          <a:ext cx="5025386" cy="1109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179294</xdr:colOff>
      <xdr:row>49</xdr:row>
      <xdr:rowOff>190499</xdr:rowOff>
    </xdr:from>
    <xdr:to>
      <xdr:col>2</xdr:col>
      <xdr:colOff>986118</xdr:colOff>
      <xdr:row>54</xdr:row>
      <xdr:rowOff>50370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79A74B6-5DBB-42AD-8E58-50231FE4A8FA}"/>
            </a:ext>
          </a:extLst>
        </xdr:cNvPr>
        <xdr:cNvSpPr txBox="1"/>
      </xdr:nvSpPr>
      <xdr:spPr>
        <a:xfrm>
          <a:off x="179294" y="15430499"/>
          <a:ext cx="3160059" cy="868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100" b="1"/>
            <a:t>GABRIELA</a:t>
          </a:r>
          <a:r>
            <a:rPr lang="pt-BR" sz="1100" b="1" baseline="0"/>
            <a:t> RODRIGUES SABBO</a:t>
          </a:r>
        </a:p>
        <a:p>
          <a:pPr algn="ctr"/>
          <a:r>
            <a:rPr lang="pt-BR" sz="1100" baseline="0"/>
            <a:t>Engenheira Civil</a:t>
          </a:r>
        </a:p>
        <a:p>
          <a:pPr algn="ctr"/>
          <a:r>
            <a:rPr lang="pt-BR" sz="1100" baseline="0"/>
            <a:t>CREA/SP: 5070024677</a:t>
          </a:r>
          <a:endParaRPr lang="pt-BR" sz="1100"/>
        </a:p>
      </xdr:txBody>
    </xdr:sp>
    <xdr:clientData/>
  </xdr:twoCellAnchor>
  <xdr:twoCellAnchor>
    <xdr:from>
      <xdr:col>2</xdr:col>
      <xdr:colOff>1327836</xdr:colOff>
      <xdr:row>50</xdr:row>
      <xdr:rowOff>3951</xdr:rowOff>
    </xdr:from>
    <xdr:to>
      <xdr:col>3</xdr:col>
      <xdr:colOff>638735</xdr:colOff>
      <xdr:row>53</xdr:row>
      <xdr:rowOff>93043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85373742-639A-47E3-8E7D-416785EFE6EE}"/>
            </a:ext>
          </a:extLst>
        </xdr:cNvPr>
        <xdr:cNvSpPr txBox="1"/>
      </xdr:nvSpPr>
      <xdr:spPr>
        <a:xfrm>
          <a:off x="3681071" y="15445657"/>
          <a:ext cx="3322605" cy="6942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100" b="1"/>
            <a:t>ROGÉRIO VENÍCIUS COSTA FERNANDES       </a:t>
          </a:r>
        </a:p>
        <a:p>
          <a:pPr algn="ctr"/>
          <a:r>
            <a:rPr lang="pt-BR" sz="1100" baseline="0"/>
            <a:t>Secretário de Obras</a:t>
          </a:r>
          <a:endParaRPr lang="pt-BR" sz="1100"/>
        </a:p>
      </xdr:txBody>
    </xdr:sp>
    <xdr:clientData/>
  </xdr:twoCellAnchor>
  <xdr:twoCellAnchor>
    <xdr:from>
      <xdr:col>3</xdr:col>
      <xdr:colOff>821527</xdr:colOff>
      <xdr:row>49</xdr:row>
      <xdr:rowOff>183150</xdr:rowOff>
    </xdr:from>
    <xdr:to>
      <xdr:col>6</xdr:col>
      <xdr:colOff>976948</xdr:colOff>
      <xdr:row>53</xdr:row>
      <xdr:rowOff>179739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7C8E9D6A-F59F-4232-9076-9B2D1E31337E}"/>
            </a:ext>
          </a:extLst>
        </xdr:cNvPr>
        <xdr:cNvSpPr txBox="1"/>
      </xdr:nvSpPr>
      <xdr:spPr>
        <a:xfrm>
          <a:off x="7186468" y="15423150"/>
          <a:ext cx="3337892" cy="8034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100" b="1"/>
            <a:t>ILÁDIA CRISTINA MARIN</a:t>
          </a:r>
          <a:r>
            <a:rPr lang="pt-BR" sz="1100" b="1" baseline="0"/>
            <a:t> AMADIO</a:t>
          </a:r>
          <a:endParaRPr lang="pt-BR" sz="1100" b="0" baseline="0"/>
        </a:p>
        <a:p>
          <a:pPr algn="ctr"/>
          <a:r>
            <a:rPr lang="pt-BR" sz="1100" b="0" baseline="0"/>
            <a:t>Secretária de Educação</a:t>
          </a:r>
          <a:endParaRPr lang="pt-B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1360896</xdr:colOff>
      <xdr:row>0</xdr:row>
      <xdr:rowOff>95250</xdr:rowOff>
    </xdr:from>
    <xdr:to>
      <xdr:col>5</xdr:col>
      <xdr:colOff>176873</xdr:colOff>
      <xdr:row>6</xdr:row>
      <xdr:rowOff>62120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5BB25C7F-6A1B-4A22-9BD9-D09E338C6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0896" y="95250"/>
          <a:ext cx="5027934" cy="1109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215348</xdr:colOff>
      <xdr:row>36</xdr:row>
      <xdr:rowOff>231914</xdr:rowOff>
    </xdr:from>
    <xdr:to>
      <xdr:col>2</xdr:col>
      <xdr:colOff>21661</xdr:colOff>
      <xdr:row>41</xdr:row>
      <xdr:rowOff>31859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1A6FA2BC-9511-487D-92B9-4CCE8E7F5F44}"/>
            </a:ext>
          </a:extLst>
        </xdr:cNvPr>
        <xdr:cNvSpPr txBox="1"/>
      </xdr:nvSpPr>
      <xdr:spPr>
        <a:xfrm>
          <a:off x="1176131" y="7404653"/>
          <a:ext cx="3483791" cy="8932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/>
            <a:t>________________________________________</a:t>
          </a:r>
        </a:p>
        <a:p>
          <a:pPr algn="ctr"/>
          <a:r>
            <a:rPr lang="pt-BR" sz="1100" b="1"/>
            <a:t>GABRIELA</a:t>
          </a:r>
          <a:r>
            <a:rPr lang="pt-BR" sz="1100" b="1" baseline="0"/>
            <a:t> RODRIGUES SABBO</a:t>
          </a:r>
        </a:p>
        <a:p>
          <a:pPr algn="ctr"/>
          <a:r>
            <a:rPr lang="pt-BR" sz="1100" baseline="0"/>
            <a:t>Engenheira Civil</a:t>
          </a:r>
        </a:p>
        <a:p>
          <a:pPr algn="ctr"/>
          <a:r>
            <a:rPr lang="pt-BR" sz="1100" baseline="0"/>
            <a:t>CREA/SP: 5070024677</a:t>
          </a:r>
          <a:endParaRPr lang="pt-BR" sz="1100"/>
        </a:p>
      </xdr:txBody>
    </xdr:sp>
    <xdr:clientData/>
  </xdr:twoCellAnchor>
  <xdr:twoCellAnchor>
    <xdr:from>
      <xdr:col>0</xdr:col>
      <xdr:colOff>485933</xdr:colOff>
      <xdr:row>46</xdr:row>
      <xdr:rowOff>186171</xdr:rowOff>
    </xdr:from>
    <xdr:to>
      <xdr:col>1</xdr:col>
      <xdr:colOff>883052</xdr:colOff>
      <xdr:row>50</xdr:row>
      <xdr:rowOff>118382</xdr:rowOff>
    </xdr:to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8A7BEE34-4482-44A6-89D4-A0B37049E866}"/>
            </a:ext>
          </a:extLst>
        </xdr:cNvPr>
        <xdr:cNvSpPr txBox="1"/>
      </xdr:nvSpPr>
      <xdr:spPr>
        <a:xfrm>
          <a:off x="1446716" y="9404714"/>
          <a:ext cx="3072401" cy="69421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100" b="1"/>
            <a:t>ROGÉRIO VENÍCIUS COSTA FERNANDES</a:t>
          </a:r>
        </a:p>
        <a:p>
          <a:pPr algn="ctr"/>
          <a:r>
            <a:rPr lang="pt-BR" sz="1100" baseline="0"/>
            <a:t>Secretário de Obras</a:t>
          </a:r>
          <a:endParaRPr lang="pt-BR" sz="1100"/>
        </a:p>
      </xdr:txBody>
    </xdr:sp>
    <xdr:clientData/>
  </xdr:twoCellAnchor>
  <xdr:twoCellAnchor>
    <xdr:from>
      <xdr:col>2</xdr:col>
      <xdr:colOff>568760</xdr:colOff>
      <xdr:row>46</xdr:row>
      <xdr:rowOff>177889</xdr:rowOff>
    </xdr:from>
    <xdr:to>
      <xdr:col>6</xdr:col>
      <xdr:colOff>179478</xdr:colOff>
      <xdr:row>51</xdr:row>
      <xdr:rowOff>28802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1EA6B5BA-CC48-47F7-B351-72F5B3E70346}"/>
            </a:ext>
          </a:extLst>
        </xdr:cNvPr>
        <xdr:cNvSpPr txBox="1"/>
      </xdr:nvSpPr>
      <xdr:spPr>
        <a:xfrm>
          <a:off x="5207021" y="9396432"/>
          <a:ext cx="3337892" cy="8034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100" b="1"/>
            <a:t>ILÁDIA CRISTINA MARIN</a:t>
          </a:r>
          <a:r>
            <a:rPr lang="pt-BR" sz="1100" b="1" baseline="0"/>
            <a:t> AMADIO</a:t>
          </a:r>
          <a:endParaRPr lang="pt-BR" sz="1100" b="0" baseline="0"/>
        </a:p>
        <a:p>
          <a:pPr algn="ctr"/>
          <a:r>
            <a:rPr lang="pt-BR" sz="1100" b="0" baseline="0"/>
            <a:t>Secretária de Educação</a:t>
          </a:r>
          <a:endParaRPr lang="pt-BR" sz="1100"/>
        </a:p>
      </xdr:txBody>
    </xdr:sp>
    <xdr:clientData/>
  </xdr:twoCellAnchor>
  <xdr:twoCellAnchor>
    <xdr:from>
      <xdr:col>2</xdr:col>
      <xdr:colOff>572073</xdr:colOff>
      <xdr:row>36</xdr:row>
      <xdr:rowOff>239180</xdr:rowOff>
    </xdr:from>
    <xdr:to>
      <xdr:col>6</xdr:col>
      <xdr:colOff>182791</xdr:colOff>
      <xdr:row>40</xdr:row>
      <xdr:rowOff>139788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4CC7A0DD-3A27-40A2-8908-9180C8B95206}"/>
            </a:ext>
          </a:extLst>
        </xdr:cNvPr>
        <xdr:cNvSpPr txBox="1"/>
      </xdr:nvSpPr>
      <xdr:spPr>
        <a:xfrm>
          <a:off x="5210334" y="7411919"/>
          <a:ext cx="3337892" cy="803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100" b="1"/>
            <a:t>ALEXANDRE JOSÉ SABINO LASILA</a:t>
          </a:r>
          <a:endParaRPr lang="pt-BR" sz="1100" b="0" baseline="0"/>
        </a:p>
        <a:p>
          <a:pPr algn="ctr"/>
          <a:r>
            <a:rPr lang="pt-BR" sz="1100" b="0" baseline="0"/>
            <a:t>Diretor de Obras</a:t>
          </a:r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45"/>
  <sheetViews>
    <sheetView showGridLines="0" tabSelected="1" zoomScale="130" zoomScaleNormal="130" zoomScaleSheetLayoutView="115" workbookViewId="0">
      <selection activeCell="G100" sqref="G100:I101"/>
    </sheetView>
  </sheetViews>
  <sheetFormatPr defaultColWidth="8.83203125" defaultRowHeight="22.15" customHeight="1" x14ac:dyDescent="0.2"/>
  <cols>
    <col min="1" max="1" width="11.6640625" style="1" customWidth="1"/>
    <col min="2" max="2" width="14" style="1" customWidth="1"/>
    <col min="3" max="3" width="15.5" style="1" customWidth="1"/>
    <col min="4" max="4" width="69.6640625" style="1" customWidth="1"/>
    <col min="5" max="5" width="10.1640625" style="1" customWidth="1"/>
    <col min="6" max="6" width="14.33203125" style="1" customWidth="1"/>
    <col min="7" max="7" width="13.1640625" style="4" customWidth="1"/>
    <col min="8" max="8" width="14.83203125" style="2" customWidth="1"/>
    <col min="9" max="9" width="15.83203125" style="113" customWidth="1"/>
    <col min="10" max="10" width="2.5" customWidth="1"/>
    <col min="11" max="20" width="20" style="35" hidden="1" customWidth="1"/>
    <col min="21" max="22" width="0" style="2" hidden="1" customWidth="1"/>
    <col min="23" max="23" width="12.6640625" style="2" bestFit="1" customWidth="1"/>
    <col min="24" max="24" width="17.5" style="2" bestFit="1" customWidth="1"/>
    <col min="25" max="26" width="8.83203125" style="2"/>
    <col min="27" max="27" width="9.6640625" style="2" bestFit="1" customWidth="1"/>
    <col min="28" max="16384" width="8.83203125" style="2"/>
  </cols>
  <sheetData>
    <row r="1" spans="1:21" ht="11.25" customHeight="1" x14ac:dyDescent="0.2"/>
    <row r="5" spans="1:21" ht="15" customHeight="1" x14ac:dyDescent="0.2"/>
    <row r="6" spans="1:21" ht="11.25" customHeight="1" thickBot="1" x14ac:dyDescent="0.25"/>
    <row r="7" spans="1:21" ht="27.6" customHeight="1" thickBot="1" x14ac:dyDescent="0.25">
      <c r="A7" s="206" t="s">
        <v>31</v>
      </c>
      <c r="B7" s="207"/>
      <c r="C7" s="207"/>
      <c r="D7" s="207"/>
      <c r="E7" s="207"/>
      <c r="F7" s="207"/>
      <c r="G7" s="207"/>
      <c r="H7" s="207"/>
      <c r="I7" s="208"/>
      <c r="K7"/>
      <c r="L7"/>
      <c r="M7"/>
      <c r="N7"/>
      <c r="O7"/>
      <c r="P7"/>
      <c r="Q7"/>
      <c r="R7"/>
      <c r="S7"/>
      <c r="T7"/>
      <c r="U7"/>
    </row>
    <row r="8" spans="1:21" ht="10.9" customHeight="1" x14ac:dyDescent="0.2">
      <c r="A8" s="12"/>
      <c r="B8" s="12"/>
      <c r="C8" s="12"/>
      <c r="D8" s="12"/>
      <c r="E8" s="12"/>
      <c r="F8" s="12"/>
      <c r="G8" s="12"/>
      <c r="H8" s="13"/>
      <c r="I8" s="114"/>
      <c r="K8"/>
      <c r="L8"/>
      <c r="M8"/>
      <c r="N8"/>
      <c r="O8"/>
      <c r="P8"/>
      <c r="Q8"/>
      <c r="R8"/>
      <c r="S8"/>
      <c r="T8"/>
      <c r="U8"/>
    </row>
    <row r="9" spans="1:21" ht="22.15" customHeight="1" x14ac:dyDescent="0.2">
      <c r="A9" s="209" t="s">
        <v>140</v>
      </c>
      <c r="B9" s="209"/>
      <c r="C9" s="209"/>
      <c r="D9" s="209"/>
      <c r="E9" s="209"/>
      <c r="F9" s="210" t="s">
        <v>241</v>
      </c>
      <c r="G9" s="210"/>
      <c r="H9" s="210"/>
      <c r="I9" s="210"/>
      <c r="K9"/>
      <c r="L9"/>
      <c r="M9"/>
      <c r="N9"/>
      <c r="O9"/>
      <c r="P9"/>
      <c r="Q9"/>
      <c r="R9"/>
      <c r="S9"/>
      <c r="T9"/>
      <c r="U9"/>
    </row>
    <row r="10" spans="1:21" ht="22.15" customHeight="1" x14ac:dyDescent="0.2">
      <c r="A10" s="211" t="s">
        <v>30</v>
      </c>
      <c r="B10" s="211"/>
      <c r="C10" s="211"/>
      <c r="D10" s="211"/>
      <c r="E10" s="211"/>
      <c r="F10" s="210"/>
      <c r="G10" s="210"/>
      <c r="H10" s="210"/>
      <c r="I10" s="210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/>
    </row>
    <row r="11" spans="1:21" ht="22.15" customHeight="1" x14ac:dyDescent="0.2">
      <c r="A11" s="211" t="s">
        <v>79</v>
      </c>
      <c r="B11" s="211"/>
      <c r="C11" s="211"/>
      <c r="D11" s="211"/>
      <c r="E11" s="211"/>
      <c r="F11" s="210"/>
      <c r="G11" s="210"/>
      <c r="H11" s="210"/>
      <c r="I11" s="210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/>
    </row>
    <row r="12" spans="1:21" ht="22.15" customHeight="1" x14ac:dyDescent="0.2">
      <c r="A12" s="212" t="s">
        <v>246</v>
      </c>
      <c r="B12" s="212"/>
      <c r="C12" s="212"/>
      <c r="D12" s="212"/>
      <c r="E12" s="212"/>
      <c r="F12" s="210"/>
      <c r="G12" s="210"/>
      <c r="H12" s="210"/>
      <c r="I12" s="210"/>
      <c r="K12" s="213" t="s">
        <v>62</v>
      </c>
      <c r="L12" s="213"/>
      <c r="M12" s="213" t="s">
        <v>62</v>
      </c>
      <c r="N12" s="213"/>
      <c r="O12" s="213" t="s">
        <v>62</v>
      </c>
      <c r="P12" s="213"/>
      <c r="Q12" s="213" t="s">
        <v>62</v>
      </c>
      <c r="R12" s="213"/>
      <c r="S12" s="213" t="s">
        <v>62</v>
      </c>
      <c r="T12" s="213"/>
      <c r="U12"/>
    </row>
    <row r="13" spans="1:21" ht="11.45" customHeight="1" x14ac:dyDescent="0.2">
      <c r="A13" s="7"/>
      <c r="B13" s="7"/>
      <c r="C13" s="8"/>
      <c r="D13" s="9"/>
      <c r="E13" s="10"/>
      <c r="F13" s="6"/>
      <c r="G13" s="11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/>
    </row>
    <row r="14" spans="1:21" ht="22.15" customHeight="1" x14ac:dyDescent="0.2">
      <c r="A14" s="204" t="s">
        <v>29</v>
      </c>
      <c r="B14" s="205"/>
      <c r="C14" s="205"/>
      <c r="D14" s="205"/>
      <c r="E14" s="205"/>
      <c r="F14" s="205"/>
      <c r="G14" s="205"/>
      <c r="H14" s="205"/>
      <c r="I14" s="205"/>
      <c r="K14" s="62" t="s">
        <v>64</v>
      </c>
      <c r="L14" s="61">
        <v>1</v>
      </c>
      <c r="M14" s="62" t="s">
        <v>64</v>
      </c>
      <c r="N14" s="61">
        <v>2</v>
      </c>
      <c r="O14" s="62" t="s">
        <v>64</v>
      </c>
      <c r="P14" s="61">
        <v>3</v>
      </c>
      <c r="Q14" s="62" t="s">
        <v>64</v>
      </c>
      <c r="R14" s="61">
        <v>4</v>
      </c>
      <c r="S14" s="62" t="s">
        <v>64</v>
      </c>
      <c r="T14" s="61">
        <v>5</v>
      </c>
      <c r="U14"/>
    </row>
    <row r="15" spans="1:21" ht="27" customHeight="1" x14ac:dyDescent="0.2">
      <c r="A15" s="3" t="s">
        <v>0</v>
      </c>
      <c r="B15" s="3" t="s">
        <v>2</v>
      </c>
      <c r="C15" s="3" t="s">
        <v>10</v>
      </c>
      <c r="D15" s="3" t="s">
        <v>1</v>
      </c>
      <c r="E15" s="5" t="s">
        <v>24</v>
      </c>
      <c r="F15" s="5" t="s">
        <v>25</v>
      </c>
      <c r="G15" s="115" t="s">
        <v>154</v>
      </c>
      <c r="H15" s="5" t="s">
        <v>39</v>
      </c>
      <c r="I15" s="115" t="s">
        <v>38</v>
      </c>
      <c r="K15" s="56" t="s">
        <v>65</v>
      </c>
      <c r="L15" s="63">
        <v>44691</v>
      </c>
      <c r="M15" s="56" t="s">
        <v>65</v>
      </c>
      <c r="N15" s="57"/>
      <c r="O15" s="56" t="s">
        <v>65</v>
      </c>
      <c r="P15" s="57"/>
      <c r="Q15" s="56" t="s">
        <v>65</v>
      </c>
      <c r="R15" s="57"/>
      <c r="S15" s="56" t="s">
        <v>65</v>
      </c>
      <c r="T15" s="57"/>
      <c r="U15"/>
    </row>
    <row r="16" spans="1:21" ht="22.15" customHeight="1" x14ac:dyDescent="0.2">
      <c r="A16" s="180" t="s">
        <v>27</v>
      </c>
      <c r="B16" s="181"/>
      <c r="C16" s="181"/>
      <c r="D16" s="181"/>
      <c r="E16" s="181"/>
      <c r="F16" s="181"/>
      <c r="G16" s="181"/>
      <c r="H16" s="181"/>
      <c r="I16" s="182"/>
      <c r="K16" s="183" t="s">
        <v>59</v>
      </c>
      <c r="L16" s="183"/>
      <c r="M16" s="215" t="s">
        <v>59</v>
      </c>
      <c r="N16" s="214"/>
      <c r="O16" s="214" t="s">
        <v>59</v>
      </c>
      <c r="P16" s="214"/>
      <c r="Q16" s="214" t="s">
        <v>59</v>
      </c>
      <c r="R16" s="214"/>
      <c r="S16" s="214" t="s">
        <v>59</v>
      </c>
      <c r="T16" s="214"/>
    </row>
    <row r="17" spans="1:20" ht="22.15" customHeight="1" x14ac:dyDescent="0.2">
      <c r="A17" s="137" t="s">
        <v>12</v>
      </c>
      <c r="B17" s="137" t="s">
        <v>3</v>
      </c>
      <c r="C17" s="137" t="s">
        <v>18</v>
      </c>
      <c r="D17" s="138" t="s">
        <v>11</v>
      </c>
      <c r="E17" s="137" t="s">
        <v>23</v>
      </c>
      <c r="F17" s="137" t="s">
        <v>26</v>
      </c>
      <c r="G17" s="139" t="s">
        <v>19</v>
      </c>
      <c r="H17" s="140" t="s">
        <v>20</v>
      </c>
      <c r="I17" s="141" t="s">
        <v>20</v>
      </c>
      <c r="K17" s="54" t="s">
        <v>60</v>
      </c>
      <c r="L17" s="54" t="s">
        <v>61</v>
      </c>
      <c r="M17" s="55" t="s">
        <v>60</v>
      </c>
      <c r="N17" s="54" t="s">
        <v>61</v>
      </c>
      <c r="O17" s="54" t="s">
        <v>60</v>
      </c>
      <c r="P17" s="54" t="s">
        <v>61</v>
      </c>
      <c r="Q17" s="54" t="s">
        <v>60</v>
      </c>
      <c r="R17" s="54" t="s">
        <v>61</v>
      </c>
      <c r="S17" s="54" t="s">
        <v>60</v>
      </c>
      <c r="T17" s="54" t="s">
        <v>61</v>
      </c>
    </row>
    <row r="18" spans="1:20" ht="22.15" customHeight="1" x14ac:dyDescent="0.2">
      <c r="A18" s="142" t="s">
        <v>13</v>
      </c>
      <c r="B18" s="142" t="s">
        <v>112</v>
      </c>
      <c r="C18" s="142" t="s">
        <v>69</v>
      </c>
      <c r="D18" s="143" t="s">
        <v>113</v>
      </c>
      <c r="E18" s="142" t="s">
        <v>4</v>
      </c>
      <c r="F18" s="144">
        <v>2.5</v>
      </c>
      <c r="G18" s="145">
        <v>169.16</v>
      </c>
      <c r="H18" s="145">
        <f>F18*G18</f>
        <v>422.9</v>
      </c>
      <c r="I18" s="145">
        <f t="shared" ref="I18:I24" si="0">(F18*G18)*(1+$F$101)</f>
        <v>538.56314999999995</v>
      </c>
      <c r="K18" s="43">
        <f>(L18/100)*$I18</f>
        <v>0</v>
      </c>
      <c r="L18" s="44"/>
      <c r="M18" s="43">
        <f>(N18/100)*$I18</f>
        <v>0</v>
      </c>
      <c r="N18" s="44"/>
      <c r="O18" s="43">
        <f>(P18/100)*$I18</f>
        <v>0</v>
      </c>
      <c r="P18" s="44"/>
      <c r="Q18" s="43">
        <f>(R18/100)*$I18</f>
        <v>0</v>
      </c>
      <c r="R18" s="44"/>
      <c r="S18" s="43">
        <f>(T18/100)*$I18</f>
        <v>0</v>
      </c>
      <c r="T18" s="44"/>
    </row>
    <row r="19" spans="1:20" ht="22.15" customHeight="1" x14ac:dyDescent="0.2">
      <c r="A19" s="142" t="s">
        <v>14</v>
      </c>
      <c r="B19" s="142" t="s">
        <v>239</v>
      </c>
      <c r="C19" s="142" t="s">
        <v>69</v>
      </c>
      <c r="D19" s="143" t="s">
        <v>240</v>
      </c>
      <c r="E19" s="142" t="s">
        <v>4</v>
      </c>
      <c r="F19" s="144">
        <v>110</v>
      </c>
      <c r="G19" s="145">
        <v>100.1</v>
      </c>
      <c r="H19" s="145">
        <f>F19*G19</f>
        <v>11011</v>
      </c>
      <c r="I19" s="145">
        <f t="shared" si="0"/>
        <v>14022.508500000002</v>
      </c>
      <c r="K19" s="43"/>
      <c r="L19" s="44"/>
      <c r="M19" s="43"/>
      <c r="N19" s="44"/>
      <c r="O19" s="43"/>
      <c r="P19" s="44"/>
      <c r="Q19" s="43"/>
      <c r="R19" s="44"/>
      <c r="S19" s="43"/>
      <c r="T19" s="44"/>
    </row>
    <row r="20" spans="1:20" ht="22.15" customHeight="1" x14ac:dyDescent="0.2">
      <c r="A20" s="142" t="s">
        <v>15</v>
      </c>
      <c r="B20" s="142" t="s">
        <v>107</v>
      </c>
      <c r="C20" s="142" t="s">
        <v>69</v>
      </c>
      <c r="D20" s="143" t="s">
        <v>114</v>
      </c>
      <c r="E20" s="142" t="s">
        <v>4</v>
      </c>
      <c r="F20" s="144">
        <v>7.15</v>
      </c>
      <c r="G20" s="145">
        <v>26.18</v>
      </c>
      <c r="H20" s="145">
        <f>F20*G20</f>
        <v>187.18700000000001</v>
      </c>
      <c r="I20" s="145">
        <f t="shared" si="0"/>
        <v>238.38264450000003</v>
      </c>
      <c r="K20" s="43">
        <f>(L20/100)*$I20</f>
        <v>0</v>
      </c>
      <c r="L20" s="44"/>
      <c r="M20" s="43">
        <f>(N20/100)*$I20</f>
        <v>0</v>
      </c>
      <c r="N20" s="44"/>
      <c r="O20" s="43">
        <f>(P20/100)*$I20</f>
        <v>0</v>
      </c>
      <c r="P20" s="44"/>
      <c r="Q20" s="43">
        <f>(R20/100)*$I20</f>
        <v>0</v>
      </c>
      <c r="R20" s="44"/>
      <c r="S20" s="43">
        <f>(T20/100)*$I20</f>
        <v>0</v>
      </c>
      <c r="T20" s="44"/>
    </row>
    <row r="21" spans="1:20" ht="25.5" customHeight="1" x14ac:dyDescent="0.2">
      <c r="A21" s="142" t="s">
        <v>16</v>
      </c>
      <c r="B21" s="142" t="s">
        <v>109</v>
      </c>
      <c r="C21" s="142" t="s">
        <v>69</v>
      </c>
      <c r="D21" s="143" t="s">
        <v>110</v>
      </c>
      <c r="E21" s="142" t="s">
        <v>5</v>
      </c>
      <c r="F21" s="144">
        <v>25</v>
      </c>
      <c r="G21" s="145">
        <v>21.93</v>
      </c>
      <c r="H21" s="145">
        <f>F21*G21</f>
        <v>548.25</v>
      </c>
      <c r="I21" s="145">
        <f t="shared" si="0"/>
        <v>698.19637499999999</v>
      </c>
      <c r="K21" s="43"/>
      <c r="L21" s="44"/>
      <c r="M21" s="43"/>
      <c r="N21" s="44"/>
      <c r="O21" s="43"/>
      <c r="P21" s="44"/>
      <c r="Q21" s="43"/>
      <c r="R21" s="44"/>
      <c r="S21" s="43"/>
      <c r="T21" s="44"/>
    </row>
    <row r="22" spans="1:20" ht="22.15" customHeight="1" x14ac:dyDescent="0.2">
      <c r="A22" s="142" t="s">
        <v>17</v>
      </c>
      <c r="B22" s="142" t="s">
        <v>108</v>
      </c>
      <c r="C22" s="142" t="s">
        <v>69</v>
      </c>
      <c r="D22" s="143" t="s">
        <v>111</v>
      </c>
      <c r="E22" s="142" t="s">
        <v>4</v>
      </c>
      <c r="F22" s="144">
        <v>117.9</v>
      </c>
      <c r="G22" s="146">
        <v>3.56</v>
      </c>
      <c r="H22" s="145">
        <f t="shared" ref="H22:H23" si="1">F22*G22</f>
        <v>419.72400000000005</v>
      </c>
      <c r="I22" s="145">
        <f t="shared" si="0"/>
        <v>534.5185140000001</v>
      </c>
      <c r="K22" s="43">
        <f t="shared" ref="K22:M23" si="2">(L22/100)*$I22</f>
        <v>0</v>
      </c>
      <c r="L22" s="48"/>
      <c r="M22" s="43">
        <f t="shared" si="2"/>
        <v>0</v>
      </c>
      <c r="N22" s="48"/>
      <c r="O22" s="43">
        <f t="shared" ref="O22:Q22" si="3">(P22/100)*$I22</f>
        <v>0</v>
      </c>
      <c r="P22" s="48"/>
      <c r="Q22" s="43">
        <f t="shared" si="3"/>
        <v>0</v>
      </c>
      <c r="R22" s="48"/>
      <c r="S22" s="43">
        <f t="shared" ref="S22" si="4">(T22/100)*$I22</f>
        <v>0</v>
      </c>
      <c r="T22" s="48"/>
    </row>
    <row r="23" spans="1:20" ht="22.5" customHeight="1" x14ac:dyDescent="0.2">
      <c r="A23" s="142" t="s">
        <v>227</v>
      </c>
      <c r="B23" s="142" t="s">
        <v>242</v>
      </c>
      <c r="C23" s="142" t="s">
        <v>69</v>
      </c>
      <c r="D23" s="143" t="s">
        <v>224</v>
      </c>
      <c r="E23" s="142" t="s">
        <v>6</v>
      </c>
      <c r="F23" s="144">
        <v>2.36</v>
      </c>
      <c r="G23" s="145">
        <v>185.57</v>
      </c>
      <c r="H23" s="145">
        <f t="shared" si="1"/>
        <v>437.94519999999994</v>
      </c>
      <c r="I23" s="145">
        <f t="shared" si="0"/>
        <v>557.72321219999992</v>
      </c>
      <c r="K23" s="43">
        <f t="shared" si="2"/>
        <v>0</v>
      </c>
      <c r="L23" s="48"/>
      <c r="M23" s="43">
        <f t="shared" si="2"/>
        <v>0</v>
      </c>
      <c r="N23" s="48"/>
      <c r="O23" s="43">
        <f t="shared" ref="O23:Q23" si="5">(P23/100)*$I23</f>
        <v>0</v>
      </c>
      <c r="P23" s="48"/>
      <c r="Q23" s="43">
        <f t="shared" si="5"/>
        <v>0</v>
      </c>
      <c r="R23" s="48"/>
      <c r="S23" s="43">
        <f t="shared" ref="S23" si="6">(T23/100)*$I23</f>
        <v>0</v>
      </c>
      <c r="T23" s="48"/>
    </row>
    <row r="24" spans="1:20" ht="30" customHeight="1" x14ac:dyDescent="0.2">
      <c r="A24" s="142" t="s">
        <v>238</v>
      </c>
      <c r="B24" s="142" t="s">
        <v>222</v>
      </c>
      <c r="C24" s="142" t="s">
        <v>69</v>
      </c>
      <c r="D24" s="143" t="s">
        <v>223</v>
      </c>
      <c r="E24" s="142" t="s">
        <v>6</v>
      </c>
      <c r="F24" s="144">
        <v>3.3</v>
      </c>
      <c r="G24" s="145">
        <v>114.02</v>
      </c>
      <c r="H24" s="145">
        <f t="shared" ref="H24" si="7">F24*G24</f>
        <v>376.26599999999996</v>
      </c>
      <c r="I24" s="145">
        <f t="shared" si="0"/>
        <v>479.17475099999996</v>
      </c>
      <c r="K24" s="43">
        <f t="shared" ref="K24" si="8">(L24/100)*$I24</f>
        <v>0</v>
      </c>
      <c r="L24" s="48"/>
      <c r="M24" s="43">
        <f t="shared" ref="M24" si="9">(N24/100)*$I24</f>
        <v>0</v>
      </c>
      <c r="N24" s="48"/>
      <c r="O24" s="43">
        <f t="shared" ref="O24" si="10">(P24/100)*$I24</f>
        <v>0</v>
      </c>
      <c r="P24" s="48"/>
      <c r="Q24" s="43">
        <f t="shared" ref="Q24" si="11">(R24/100)*$I24</f>
        <v>0</v>
      </c>
      <c r="R24" s="48"/>
      <c r="S24" s="43">
        <f t="shared" ref="S24" si="12">(T24/100)*$I24</f>
        <v>0</v>
      </c>
      <c r="T24" s="48"/>
    </row>
    <row r="25" spans="1:20" s="14" customFormat="1" ht="18.600000000000001" customHeight="1" x14ac:dyDescent="0.2">
      <c r="A25" s="177" t="s">
        <v>33</v>
      </c>
      <c r="B25" s="178"/>
      <c r="C25" s="178"/>
      <c r="D25" s="178"/>
      <c r="E25" s="178"/>
      <c r="F25" s="178"/>
      <c r="G25" s="179"/>
      <c r="H25" s="171">
        <f>SUM(H18:H24)</f>
        <v>13403.272199999999</v>
      </c>
      <c r="I25" s="171">
        <f>SUM(I18:I24)</f>
        <v>17069.067146699999</v>
      </c>
      <c r="J25" s="166"/>
      <c r="K25" s="167">
        <f>SUM(K20:K23)</f>
        <v>0</v>
      </c>
      <c r="L25" s="168">
        <f>(SUM(K20:K23)/$I$25)</f>
        <v>0</v>
      </c>
      <c r="M25" s="167">
        <f>SUM(M20:M23)</f>
        <v>0</v>
      </c>
      <c r="N25" s="168">
        <f>(SUM(M20:M23)/$I$25)</f>
        <v>0</v>
      </c>
      <c r="O25" s="167">
        <f>SUM(O20:O23)</f>
        <v>0</v>
      </c>
      <c r="P25" s="168">
        <f>(SUM(O20:O23)/$I$25)</f>
        <v>0</v>
      </c>
      <c r="Q25" s="167">
        <f>SUM(Q20:Q23)</f>
        <v>0</v>
      </c>
      <c r="R25" s="168">
        <f>(SUM(Q20:Q23)/$I$25)</f>
        <v>0</v>
      </c>
      <c r="S25" s="167">
        <f>SUM(S20:S23)</f>
        <v>0</v>
      </c>
      <c r="T25" s="168">
        <f>(SUM(S20:S23)/$I$25)</f>
        <v>0</v>
      </c>
    </row>
    <row r="26" spans="1:20" customFormat="1" ht="8.25" customHeight="1" x14ac:dyDescent="0.2">
      <c r="I26" s="116"/>
      <c r="K26" s="43"/>
      <c r="L26" s="44"/>
      <c r="M26" s="45"/>
      <c r="N26" s="46"/>
      <c r="O26" s="43"/>
      <c r="P26" s="44"/>
      <c r="Q26" s="43"/>
      <c r="R26" s="44"/>
      <c r="S26" s="43"/>
      <c r="T26" s="58"/>
    </row>
    <row r="27" spans="1:20" ht="22.15" customHeight="1" x14ac:dyDescent="0.2">
      <c r="A27" s="180" t="s">
        <v>80</v>
      </c>
      <c r="B27" s="181"/>
      <c r="C27" s="181"/>
      <c r="D27" s="181"/>
      <c r="E27" s="181"/>
      <c r="F27" s="181"/>
      <c r="G27" s="181"/>
      <c r="H27" s="181"/>
      <c r="I27" s="182"/>
      <c r="K27" s="183" t="s">
        <v>59</v>
      </c>
      <c r="L27" s="183"/>
      <c r="M27" s="183" t="s">
        <v>59</v>
      </c>
      <c r="N27" s="183"/>
      <c r="O27" s="183" t="s">
        <v>59</v>
      </c>
      <c r="P27" s="183"/>
      <c r="Q27" s="183" t="s">
        <v>59</v>
      </c>
      <c r="R27" s="183"/>
      <c r="S27" s="175" t="s">
        <v>59</v>
      </c>
      <c r="T27" s="176"/>
    </row>
    <row r="28" spans="1:20" s="149" customFormat="1" ht="22.15" customHeight="1" x14ac:dyDescent="0.2">
      <c r="A28" s="137" t="s">
        <v>22</v>
      </c>
      <c r="B28" s="137" t="s">
        <v>3</v>
      </c>
      <c r="C28" s="137" t="s">
        <v>18</v>
      </c>
      <c r="D28" s="138" t="s">
        <v>81</v>
      </c>
      <c r="E28" s="137" t="s">
        <v>23</v>
      </c>
      <c r="F28" s="137" t="s">
        <v>26</v>
      </c>
      <c r="G28" s="139" t="s">
        <v>19</v>
      </c>
      <c r="H28" s="140" t="s">
        <v>20</v>
      </c>
      <c r="I28" s="141" t="s">
        <v>20</v>
      </c>
      <c r="J28" s="147"/>
      <c r="K28" s="148" t="s">
        <v>60</v>
      </c>
      <c r="L28" s="148" t="s">
        <v>61</v>
      </c>
      <c r="M28" s="148" t="s">
        <v>60</v>
      </c>
      <c r="N28" s="148" t="s">
        <v>61</v>
      </c>
      <c r="O28" s="148" t="s">
        <v>60</v>
      </c>
      <c r="P28" s="148" t="s">
        <v>61</v>
      </c>
      <c r="Q28" s="148" t="s">
        <v>60</v>
      </c>
      <c r="R28" s="148" t="s">
        <v>61</v>
      </c>
      <c r="S28" s="148" t="s">
        <v>60</v>
      </c>
      <c r="T28" s="148" t="s">
        <v>61</v>
      </c>
    </row>
    <row r="29" spans="1:20" s="149" customFormat="1" ht="25.5" customHeight="1" x14ac:dyDescent="0.2">
      <c r="A29" s="142" t="s">
        <v>37</v>
      </c>
      <c r="B29" s="142">
        <v>2</v>
      </c>
      <c r="C29" s="142" t="s">
        <v>9</v>
      </c>
      <c r="D29" s="143" t="s">
        <v>138</v>
      </c>
      <c r="E29" s="142" t="s">
        <v>7</v>
      </c>
      <c r="F29" s="144">
        <v>108</v>
      </c>
      <c r="G29" s="145">
        <v>77.95</v>
      </c>
      <c r="H29" s="145">
        <f t="shared" ref="H29" si="13">F29*G29</f>
        <v>8418.6</v>
      </c>
      <c r="I29" s="145">
        <f>(F29*G29)*(1+$F$101)</f>
        <v>10721.087100000001</v>
      </c>
      <c r="J29" s="147"/>
      <c r="K29" s="150">
        <f t="shared" ref="K29" si="14">(L29/100)*$I29</f>
        <v>0</v>
      </c>
      <c r="L29" s="151"/>
      <c r="M29" s="150">
        <f t="shared" ref="M29" si="15">(N29/100)*$I29</f>
        <v>0</v>
      </c>
      <c r="N29" s="151"/>
      <c r="O29" s="150">
        <f t="shared" ref="O29" si="16">(P29/100)*$I29</f>
        <v>0</v>
      </c>
      <c r="P29" s="151"/>
      <c r="Q29" s="150">
        <f t="shared" ref="Q29" si="17">(R29/100)*$I29</f>
        <v>0</v>
      </c>
      <c r="R29" s="151"/>
      <c r="S29" s="150">
        <f t="shared" ref="S29" si="18">(T29/100)*$I29</f>
        <v>0</v>
      </c>
      <c r="T29" s="151"/>
    </row>
    <row r="30" spans="1:20" s="149" customFormat="1" ht="22.15" customHeight="1" x14ac:dyDescent="0.2">
      <c r="A30" s="137" t="s">
        <v>22</v>
      </c>
      <c r="B30" s="137" t="s">
        <v>3</v>
      </c>
      <c r="C30" s="137" t="s">
        <v>18</v>
      </c>
      <c r="D30" s="138" t="s">
        <v>82</v>
      </c>
      <c r="E30" s="137" t="s">
        <v>23</v>
      </c>
      <c r="F30" s="137" t="s">
        <v>26</v>
      </c>
      <c r="G30" s="139" t="s">
        <v>19</v>
      </c>
      <c r="H30" s="140" t="s">
        <v>20</v>
      </c>
      <c r="I30" s="141" t="s">
        <v>20</v>
      </c>
      <c r="J30" s="147"/>
      <c r="K30" s="148" t="s">
        <v>60</v>
      </c>
      <c r="L30" s="148" t="s">
        <v>61</v>
      </c>
      <c r="M30" s="148" t="s">
        <v>60</v>
      </c>
      <c r="N30" s="148" t="s">
        <v>61</v>
      </c>
      <c r="O30" s="148" t="s">
        <v>60</v>
      </c>
      <c r="P30" s="148" t="s">
        <v>61</v>
      </c>
      <c r="Q30" s="148" t="s">
        <v>60</v>
      </c>
      <c r="R30" s="148" t="s">
        <v>61</v>
      </c>
      <c r="S30" s="148" t="s">
        <v>60</v>
      </c>
      <c r="T30" s="148" t="s">
        <v>61</v>
      </c>
    </row>
    <row r="31" spans="1:20" s="157" customFormat="1" ht="27.75" customHeight="1" x14ac:dyDescent="0.2">
      <c r="A31" s="152" t="s">
        <v>88</v>
      </c>
      <c r="B31" s="152">
        <v>96526</v>
      </c>
      <c r="C31" s="153" t="s">
        <v>8</v>
      </c>
      <c r="D31" s="154" t="s">
        <v>116</v>
      </c>
      <c r="E31" s="152" t="s">
        <v>6</v>
      </c>
      <c r="F31" s="155">
        <v>3.3</v>
      </c>
      <c r="G31" s="145">
        <v>304.62</v>
      </c>
      <c r="H31" s="156">
        <f>F31*G31</f>
        <v>1005.246</v>
      </c>
      <c r="I31" s="145">
        <f t="shared" ref="I31:I37" si="19">(F31*G31)*(1+$F$101)</f>
        <v>1280.180781</v>
      </c>
    </row>
    <row r="32" spans="1:20" s="157" customFormat="1" ht="21.6" customHeight="1" x14ac:dyDescent="0.2">
      <c r="A32" s="152" t="s">
        <v>89</v>
      </c>
      <c r="B32" s="152" t="s">
        <v>117</v>
      </c>
      <c r="C32" s="153" t="s">
        <v>69</v>
      </c>
      <c r="D32" s="154" t="s">
        <v>118</v>
      </c>
      <c r="E32" s="152" t="s">
        <v>4</v>
      </c>
      <c r="F32" s="155">
        <v>44</v>
      </c>
      <c r="G32" s="145">
        <v>2.83</v>
      </c>
      <c r="H32" s="156">
        <f>F32*G32</f>
        <v>124.52000000000001</v>
      </c>
      <c r="I32" s="145">
        <f t="shared" si="19"/>
        <v>158.57622000000003</v>
      </c>
    </row>
    <row r="33" spans="1:20" s="157" customFormat="1" ht="28.5" customHeight="1" x14ac:dyDescent="0.2">
      <c r="A33" s="152" t="s">
        <v>90</v>
      </c>
      <c r="B33" s="152">
        <v>101619</v>
      </c>
      <c r="C33" s="153" t="s">
        <v>8</v>
      </c>
      <c r="D33" s="154" t="s">
        <v>91</v>
      </c>
      <c r="E33" s="152" t="s">
        <v>4</v>
      </c>
      <c r="F33" s="155">
        <v>11</v>
      </c>
      <c r="G33" s="145">
        <v>238.37</v>
      </c>
      <c r="H33" s="156">
        <f>F33*G33</f>
        <v>2622.07</v>
      </c>
      <c r="I33" s="145">
        <f t="shared" si="19"/>
        <v>3339.2061450000006</v>
      </c>
    </row>
    <row r="34" spans="1:20" s="157" customFormat="1" ht="28.5" customHeight="1" x14ac:dyDescent="0.2">
      <c r="A34" s="152" t="s">
        <v>115</v>
      </c>
      <c r="B34" s="152">
        <v>96546</v>
      </c>
      <c r="C34" s="153" t="s">
        <v>8</v>
      </c>
      <c r="D34" s="154" t="s">
        <v>92</v>
      </c>
      <c r="E34" s="152" t="s">
        <v>85</v>
      </c>
      <c r="F34" s="155">
        <v>135.74</v>
      </c>
      <c r="G34" s="145">
        <v>15.83</v>
      </c>
      <c r="H34" s="156">
        <f>F34*G34</f>
        <v>2148.7642000000001</v>
      </c>
      <c r="I34" s="145">
        <f t="shared" si="19"/>
        <v>2736.4512087000003</v>
      </c>
    </row>
    <row r="35" spans="1:20" s="157" customFormat="1" ht="30" customHeight="1" x14ac:dyDescent="0.2">
      <c r="A35" s="152" t="s">
        <v>93</v>
      </c>
      <c r="B35" s="158">
        <v>96543</v>
      </c>
      <c r="C35" s="153" t="s">
        <v>8</v>
      </c>
      <c r="D35" s="154" t="s">
        <v>94</v>
      </c>
      <c r="E35" s="152" t="s">
        <v>85</v>
      </c>
      <c r="F35" s="155">
        <v>53.13</v>
      </c>
      <c r="G35" s="145">
        <v>20.37</v>
      </c>
      <c r="H35" s="156">
        <f t="shared" ref="H35:H37" si="20">F35*G35</f>
        <v>1082.2581</v>
      </c>
      <c r="I35" s="145">
        <f t="shared" si="19"/>
        <v>1378.2556903500001</v>
      </c>
    </row>
    <row r="36" spans="1:20" s="157" customFormat="1" ht="34.5" customHeight="1" x14ac:dyDescent="0.2">
      <c r="A36" s="152" t="s">
        <v>95</v>
      </c>
      <c r="B36" s="158">
        <v>96555</v>
      </c>
      <c r="C36" s="153" t="s">
        <v>8</v>
      </c>
      <c r="D36" s="154" t="s">
        <v>96</v>
      </c>
      <c r="E36" s="152" t="s">
        <v>6</v>
      </c>
      <c r="F36" s="155">
        <v>3.3</v>
      </c>
      <c r="G36" s="145">
        <v>588.88</v>
      </c>
      <c r="H36" s="156">
        <f t="shared" si="20"/>
        <v>1943.3039999999999</v>
      </c>
      <c r="I36" s="145">
        <f t="shared" si="19"/>
        <v>2474.7976439999998</v>
      </c>
    </row>
    <row r="37" spans="1:20" s="157" customFormat="1" ht="29.25" customHeight="1" x14ac:dyDescent="0.2">
      <c r="A37" s="152" t="s">
        <v>97</v>
      </c>
      <c r="B37" s="158" t="s">
        <v>98</v>
      </c>
      <c r="C37" s="153" t="s">
        <v>69</v>
      </c>
      <c r="D37" s="159" t="s">
        <v>99</v>
      </c>
      <c r="E37" s="152" t="s">
        <v>4</v>
      </c>
      <c r="F37" s="155">
        <v>11</v>
      </c>
      <c r="G37" s="145">
        <v>52.53</v>
      </c>
      <c r="H37" s="156">
        <f t="shared" si="20"/>
        <v>577.83000000000004</v>
      </c>
      <c r="I37" s="145">
        <f t="shared" si="19"/>
        <v>735.86650500000007</v>
      </c>
    </row>
    <row r="38" spans="1:20" s="14" customFormat="1" ht="18.600000000000001" customHeight="1" x14ac:dyDescent="0.2">
      <c r="A38" s="177" t="s">
        <v>100</v>
      </c>
      <c r="B38" s="178"/>
      <c r="C38" s="178"/>
      <c r="D38" s="178"/>
      <c r="E38" s="178"/>
      <c r="F38" s="178"/>
      <c r="G38" s="179"/>
      <c r="H38" s="165">
        <f>SUM(H29:H37)</f>
        <v>17922.5923</v>
      </c>
      <c r="I38" s="171">
        <f>SUM(I29:I37)</f>
        <v>22824.421294050004</v>
      </c>
      <c r="J38" s="166"/>
      <c r="K38" s="167" t="e">
        <f>SUM(#REF!)</f>
        <v>#REF!</v>
      </c>
      <c r="L38" s="168" t="e">
        <f>(SUM(#REF!)/$I$72)</f>
        <v>#REF!</v>
      </c>
      <c r="M38" s="169" t="e">
        <f>SUM(#REF!)</f>
        <v>#REF!</v>
      </c>
      <c r="N38" s="170" t="e">
        <f>(SUM(#REF!)/$I$72)</f>
        <v>#REF!</v>
      </c>
      <c r="O38" s="169" t="e">
        <f>SUM(#REF!)</f>
        <v>#REF!</v>
      </c>
      <c r="P38" s="170" t="e">
        <f>(SUM(#REF!)/$I$72)</f>
        <v>#REF!</v>
      </c>
      <c r="Q38" s="169" t="e">
        <f>SUM(#REF!)</f>
        <v>#REF!</v>
      </c>
      <c r="R38" s="170" t="e">
        <f>(SUM(#REF!)/$I$72)</f>
        <v>#REF!</v>
      </c>
      <c r="S38" s="169" t="e">
        <f>SUM(#REF!)</f>
        <v>#REF!</v>
      </c>
      <c r="T38" s="170" t="e">
        <f>(SUM(#REF!)/$I$72)</f>
        <v>#REF!</v>
      </c>
    </row>
    <row r="39" spans="1:20" customFormat="1" ht="8.25" customHeight="1" x14ac:dyDescent="0.2">
      <c r="I39" s="116"/>
      <c r="K39" s="43"/>
      <c r="L39" s="48"/>
      <c r="M39" s="49"/>
      <c r="N39" s="50"/>
      <c r="O39" s="47"/>
      <c r="P39" s="52"/>
      <c r="Q39" s="47"/>
      <c r="R39" s="52"/>
      <c r="S39" s="47"/>
      <c r="T39" s="53"/>
    </row>
    <row r="40" spans="1:20" ht="22.15" customHeight="1" x14ac:dyDescent="0.2">
      <c r="A40" s="180" t="s">
        <v>101</v>
      </c>
      <c r="B40" s="181"/>
      <c r="C40" s="181"/>
      <c r="D40" s="181"/>
      <c r="E40" s="181"/>
      <c r="F40" s="181"/>
      <c r="G40" s="181"/>
      <c r="H40" s="181"/>
      <c r="I40" s="182"/>
      <c r="K40" s="183" t="s">
        <v>59</v>
      </c>
      <c r="L40" s="183"/>
      <c r="M40" s="183" t="s">
        <v>59</v>
      </c>
      <c r="N40" s="183"/>
      <c r="O40" s="183" t="s">
        <v>59</v>
      </c>
      <c r="P40" s="183"/>
      <c r="Q40" s="183" t="s">
        <v>59</v>
      </c>
      <c r="R40" s="183"/>
      <c r="S40" s="175" t="s">
        <v>59</v>
      </c>
      <c r="T40" s="176"/>
    </row>
    <row r="41" spans="1:20" s="149" customFormat="1" ht="25.5" customHeight="1" x14ac:dyDescent="0.2">
      <c r="A41" s="137" t="s">
        <v>157</v>
      </c>
      <c r="B41" s="137" t="s">
        <v>3</v>
      </c>
      <c r="C41" s="137" t="s">
        <v>18</v>
      </c>
      <c r="D41" s="138" t="s">
        <v>83</v>
      </c>
      <c r="E41" s="137" t="s">
        <v>23</v>
      </c>
      <c r="F41" s="137" t="s">
        <v>26</v>
      </c>
      <c r="G41" s="139" t="s">
        <v>19</v>
      </c>
      <c r="H41" s="140" t="s">
        <v>20</v>
      </c>
      <c r="I41" s="141" t="s">
        <v>20</v>
      </c>
      <c r="J41" s="147"/>
      <c r="K41" s="148" t="s">
        <v>60</v>
      </c>
      <c r="L41" s="148" t="s">
        <v>61</v>
      </c>
      <c r="M41" s="148" t="s">
        <v>60</v>
      </c>
      <c r="N41" s="148" t="s">
        <v>61</v>
      </c>
      <c r="O41" s="148" t="s">
        <v>60</v>
      </c>
      <c r="P41" s="148" t="s">
        <v>61</v>
      </c>
      <c r="Q41" s="148" t="s">
        <v>60</v>
      </c>
      <c r="R41" s="148" t="s">
        <v>61</v>
      </c>
      <c r="S41" s="148" t="s">
        <v>60</v>
      </c>
      <c r="T41" s="148" t="s">
        <v>61</v>
      </c>
    </row>
    <row r="42" spans="1:20" s="157" customFormat="1" ht="25.5" customHeight="1" x14ac:dyDescent="0.2">
      <c r="A42" s="152" t="s">
        <v>158</v>
      </c>
      <c r="B42" s="152" t="s">
        <v>145</v>
      </c>
      <c r="C42" s="153" t="s">
        <v>21</v>
      </c>
      <c r="D42" s="154" t="s">
        <v>146</v>
      </c>
      <c r="E42" s="152" t="s">
        <v>4</v>
      </c>
      <c r="F42" s="155">
        <v>28.11</v>
      </c>
      <c r="G42" s="145">
        <f>101.79*0.813</f>
        <v>82.755269999999996</v>
      </c>
      <c r="H42" s="156">
        <f>F42*G42</f>
        <v>2326.2506396999997</v>
      </c>
      <c r="I42" s="145">
        <f>(F42*G42)*(1+$F$101)</f>
        <v>2962.4801896579497</v>
      </c>
    </row>
    <row r="43" spans="1:20" s="157" customFormat="1" ht="42" customHeight="1" x14ac:dyDescent="0.2">
      <c r="A43" s="152" t="s">
        <v>159</v>
      </c>
      <c r="B43" s="152">
        <v>92778</v>
      </c>
      <c r="C43" s="153" t="s">
        <v>8</v>
      </c>
      <c r="D43" s="154" t="s">
        <v>86</v>
      </c>
      <c r="E43" s="152" t="s">
        <v>85</v>
      </c>
      <c r="F43" s="155">
        <v>340.59</v>
      </c>
      <c r="G43" s="145">
        <v>15.71</v>
      </c>
      <c r="H43" s="156">
        <f>F43*G43</f>
        <v>5350.6688999999997</v>
      </c>
      <c r="I43" s="145">
        <f>(F43*G43)*(1+$F$101)</f>
        <v>6814.0768441500004</v>
      </c>
    </row>
    <row r="44" spans="1:20" s="157" customFormat="1" ht="45" customHeight="1" x14ac:dyDescent="0.2">
      <c r="A44" s="152" t="s">
        <v>160</v>
      </c>
      <c r="B44" s="152">
        <v>92775</v>
      </c>
      <c r="C44" s="153" t="s">
        <v>8</v>
      </c>
      <c r="D44" s="154" t="s">
        <v>87</v>
      </c>
      <c r="E44" s="152" t="s">
        <v>85</v>
      </c>
      <c r="F44" s="155">
        <v>49.68</v>
      </c>
      <c r="G44" s="145">
        <v>20.37</v>
      </c>
      <c r="H44" s="156">
        <f t="shared" ref="H44:H46" si="21">F44*G44</f>
        <v>1011.9816000000001</v>
      </c>
      <c r="I44" s="145">
        <f>(F44*G44)*(1+$F$101)</f>
        <v>1288.7585676000001</v>
      </c>
    </row>
    <row r="45" spans="1:20" s="157" customFormat="1" ht="42.75" customHeight="1" x14ac:dyDescent="0.2">
      <c r="A45" s="152" t="s">
        <v>161</v>
      </c>
      <c r="B45" s="152">
        <v>103669</v>
      </c>
      <c r="C45" s="153" t="s">
        <v>8</v>
      </c>
      <c r="D45" s="154" t="s">
        <v>243</v>
      </c>
      <c r="E45" s="152" t="s">
        <v>6</v>
      </c>
      <c r="F45" s="155">
        <v>2.4900000000000002</v>
      </c>
      <c r="G45" s="145">
        <v>823.43</v>
      </c>
      <c r="H45" s="156">
        <f t="shared" si="21"/>
        <v>2050.3407000000002</v>
      </c>
      <c r="I45" s="145">
        <f>(F45*G45)*(1+$F$101)</f>
        <v>2611.1088814500004</v>
      </c>
    </row>
    <row r="46" spans="1:20" s="157" customFormat="1" ht="33" customHeight="1" x14ac:dyDescent="0.2">
      <c r="A46" s="152" t="s">
        <v>162</v>
      </c>
      <c r="B46" s="152" t="s">
        <v>155</v>
      </c>
      <c r="C46" s="153" t="s">
        <v>69</v>
      </c>
      <c r="D46" s="154" t="s">
        <v>156</v>
      </c>
      <c r="E46" s="152" t="s">
        <v>4</v>
      </c>
      <c r="F46" s="155">
        <v>1.1399999999999999</v>
      </c>
      <c r="G46" s="145">
        <v>18.649999999999999</v>
      </c>
      <c r="H46" s="156">
        <f t="shared" si="21"/>
        <v>21.260999999999996</v>
      </c>
      <c r="I46" s="145">
        <f>(F46*G46)*(1+$F$101)</f>
        <v>27.075883499999996</v>
      </c>
    </row>
    <row r="47" spans="1:20" s="149" customFormat="1" ht="25.5" customHeight="1" x14ac:dyDescent="0.2">
      <c r="A47" s="137" t="s">
        <v>163</v>
      </c>
      <c r="B47" s="137" t="s">
        <v>3</v>
      </c>
      <c r="C47" s="137" t="s">
        <v>18</v>
      </c>
      <c r="D47" s="138" t="s">
        <v>84</v>
      </c>
      <c r="E47" s="137" t="s">
        <v>23</v>
      </c>
      <c r="F47" s="137" t="s">
        <v>26</v>
      </c>
      <c r="G47" s="139" t="s">
        <v>19</v>
      </c>
      <c r="H47" s="140" t="s">
        <v>20</v>
      </c>
      <c r="I47" s="141" t="s">
        <v>20</v>
      </c>
      <c r="J47" s="147"/>
      <c r="K47" s="148" t="s">
        <v>60</v>
      </c>
      <c r="L47" s="148" t="s">
        <v>61</v>
      </c>
      <c r="M47" s="148" t="s">
        <v>60</v>
      </c>
      <c r="N47" s="148" t="s">
        <v>61</v>
      </c>
      <c r="O47" s="148" t="s">
        <v>60</v>
      </c>
      <c r="P47" s="148" t="s">
        <v>61</v>
      </c>
      <c r="Q47" s="148" t="s">
        <v>60</v>
      </c>
      <c r="R47" s="148" t="s">
        <v>61</v>
      </c>
      <c r="S47" s="148" t="s">
        <v>60</v>
      </c>
      <c r="T47" s="148" t="s">
        <v>61</v>
      </c>
    </row>
    <row r="48" spans="1:20" s="157" customFormat="1" ht="33.75" customHeight="1" x14ac:dyDescent="0.2">
      <c r="A48" s="152" t="s">
        <v>165</v>
      </c>
      <c r="B48" s="152">
        <v>1</v>
      </c>
      <c r="C48" s="153" t="s">
        <v>9</v>
      </c>
      <c r="D48" s="154" t="s">
        <v>120</v>
      </c>
      <c r="E48" s="152" t="s">
        <v>7</v>
      </c>
      <c r="F48" s="155">
        <v>81.05</v>
      </c>
      <c r="G48" s="145">
        <v>49.08</v>
      </c>
      <c r="H48" s="156">
        <f t="shared" ref="H48" si="22">F48*G48</f>
        <v>3977.9339999999997</v>
      </c>
      <c r="I48" s="145">
        <f>(F48*G48)*(1+$F$101)</f>
        <v>5065.8989490000004</v>
      </c>
    </row>
    <row r="49" spans="1:24" s="149" customFormat="1" ht="25.5" customHeight="1" x14ac:dyDescent="0.2">
      <c r="A49" s="137" t="s">
        <v>164</v>
      </c>
      <c r="B49" s="137" t="s">
        <v>3</v>
      </c>
      <c r="C49" s="137" t="s">
        <v>18</v>
      </c>
      <c r="D49" s="138" t="s">
        <v>102</v>
      </c>
      <c r="E49" s="137" t="s">
        <v>23</v>
      </c>
      <c r="F49" s="137" t="s">
        <v>26</v>
      </c>
      <c r="G49" s="139" t="s">
        <v>19</v>
      </c>
      <c r="H49" s="140" t="s">
        <v>20</v>
      </c>
      <c r="I49" s="141" t="s">
        <v>20</v>
      </c>
      <c r="J49" s="147"/>
      <c r="K49" s="148" t="s">
        <v>60</v>
      </c>
      <c r="L49" s="148" t="s">
        <v>61</v>
      </c>
      <c r="M49" s="148" t="s">
        <v>60</v>
      </c>
      <c r="N49" s="148" t="s">
        <v>61</v>
      </c>
      <c r="O49" s="148" t="s">
        <v>60</v>
      </c>
      <c r="P49" s="148" t="s">
        <v>61</v>
      </c>
      <c r="Q49" s="148" t="s">
        <v>60</v>
      </c>
      <c r="R49" s="148" t="s">
        <v>61</v>
      </c>
      <c r="S49" s="148" t="s">
        <v>60</v>
      </c>
      <c r="T49" s="148" t="s">
        <v>61</v>
      </c>
      <c r="X49" s="157"/>
    </row>
    <row r="50" spans="1:24" s="157" customFormat="1" ht="41.25" customHeight="1" x14ac:dyDescent="0.2">
      <c r="A50" s="152" t="s">
        <v>166</v>
      </c>
      <c r="B50" s="152">
        <v>103340</v>
      </c>
      <c r="C50" s="153" t="s">
        <v>8</v>
      </c>
      <c r="D50" s="154" t="s">
        <v>150</v>
      </c>
      <c r="E50" s="152" t="s">
        <v>4</v>
      </c>
      <c r="F50" s="155">
        <v>115.62</v>
      </c>
      <c r="G50" s="145">
        <v>118.77</v>
      </c>
      <c r="H50" s="156">
        <f>F50*G50</f>
        <v>13732.187400000001</v>
      </c>
      <c r="I50" s="145">
        <f>(F50*G50)*(1+$F$101)</f>
        <v>17487.940653900001</v>
      </c>
    </row>
    <row r="51" spans="1:24" s="14" customFormat="1" ht="18.600000000000001" customHeight="1" x14ac:dyDescent="0.2">
      <c r="A51" s="177" t="s">
        <v>103</v>
      </c>
      <c r="B51" s="178"/>
      <c r="C51" s="178"/>
      <c r="D51" s="178"/>
      <c r="E51" s="178"/>
      <c r="F51" s="178"/>
      <c r="G51" s="179"/>
      <c r="H51" s="165">
        <f>SUM(H42:H50)</f>
        <v>28470.624239700002</v>
      </c>
      <c r="I51" s="171">
        <f>SUM(I42:I50)</f>
        <v>36257.339969257955</v>
      </c>
      <c r="J51" s="166"/>
      <c r="K51" s="167" t="e">
        <f>SUM(#REF!)</f>
        <v>#REF!</v>
      </c>
      <c r="L51" s="168" t="e">
        <f>(SUM(#REF!)/$I$72)</f>
        <v>#REF!</v>
      </c>
      <c r="M51" s="169" t="e">
        <f>SUM(#REF!)</f>
        <v>#REF!</v>
      </c>
      <c r="N51" s="170" t="e">
        <f>(SUM(#REF!)/$I$72)</f>
        <v>#REF!</v>
      </c>
      <c r="O51" s="169" t="e">
        <f>SUM(#REF!)</f>
        <v>#REF!</v>
      </c>
      <c r="P51" s="170" t="e">
        <f>(SUM(#REF!)/$I$72)</f>
        <v>#REF!</v>
      </c>
      <c r="Q51" s="169" t="e">
        <f>SUM(#REF!)</f>
        <v>#REF!</v>
      </c>
      <c r="R51" s="170" t="e">
        <f>(SUM(#REF!)/$I$72)</f>
        <v>#REF!</v>
      </c>
      <c r="S51" s="169" t="e">
        <f>SUM(#REF!)</f>
        <v>#REF!</v>
      </c>
      <c r="T51" s="170" t="e">
        <f>(SUM(#REF!)/$I$72)</f>
        <v>#REF!</v>
      </c>
    </row>
    <row r="52" spans="1:24" customFormat="1" ht="8.25" customHeight="1" x14ac:dyDescent="0.2">
      <c r="I52" s="116"/>
      <c r="K52" s="43"/>
      <c r="L52" s="48"/>
      <c r="M52" s="49"/>
      <c r="N52" s="50"/>
      <c r="O52" s="47"/>
      <c r="P52" s="48"/>
      <c r="Q52" s="47"/>
      <c r="R52" s="48"/>
      <c r="S52" s="47"/>
      <c r="T52" s="51"/>
    </row>
    <row r="53" spans="1:24" ht="22.15" customHeight="1" x14ac:dyDescent="0.2">
      <c r="A53" s="180" t="s">
        <v>142</v>
      </c>
      <c r="B53" s="181"/>
      <c r="C53" s="181"/>
      <c r="D53" s="181"/>
      <c r="E53" s="181"/>
      <c r="F53" s="181"/>
      <c r="G53" s="181"/>
      <c r="H53" s="181"/>
      <c r="I53" s="182"/>
      <c r="K53" s="183" t="s">
        <v>59</v>
      </c>
      <c r="L53" s="183"/>
      <c r="M53" s="183" t="s">
        <v>59</v>
      </c>
      <c r="N53" s="183"/>
      <c r="O53" s="183" t="s">
        <v>59</v>
      </c>
      <c r="P53" s="183"/>
      <c r="Q53" s="183" t="s">
        <v>59</v>
      </c>
      <c r="R53" s="183"/>
      <c r="S53" s="175" t="s">
        <v>59</v>
      </c>
      <c r="T53" s="176"/>
    </row>
    <row r="54" spans="1:24" s="149" customFormat="1" ht="22.15" customHeight="1" x14ac:dyDescent="0.2">
      <c r="A54" s="137" t="s">
        <v>167</v>
      </c>
      <c r="B54" s="137" t="s">
        <v>3</v>
      </c>
      <c r="C54" s="137" t="s">
        <v>18</v>
      </c>
      <c r="D54" s="138" t="s">
        <v>186</v>
      </c>
      <c r="E54" s="137" t="s">
        <v>23</v>
      </c>
      <c r="F54" s="137" t="s">
        <v>26</v>
      </c>
      <c r="G54" s="139" t="s">
        <v>19</v>
      </c>
      <c r="H54" s="140" t="s">
        <v>20</v>
      </c>
      <c r="I54" s="141" t="s">
        <v>20</v>
      </c>
      <c r="J54" s="147"/>
      <c r="K54" s="148" t="s">
        <v>60</v>
      </c>
      <c r="L54" s="148" t="s">
        <v>61</v>
      </c>
      <c r="M54" s="148" t="s">
        <v>60</v>
      </c>
      <c r="N54" s="148" t="s">
        <v>61</v>
      </c>
      <c r="O54" s="148" t="s">
        <v>60</v>
      </c>
      <c r="P54" s="148" t="s">
        <v>61</v>
      </c>
      <c r="Q54" s="148" t="s">
        <v>60</v>
      </c>
      <c r="R54" s="148" t="s">
        <v>61</v>
      </c>
      <c r="S54" s="148" t="s">
        <v>60</v>
      </c>
      <c r="T54" s="148" t="s">
        <v>61</v>
      </c>
    </row>
    <row r="55" spans="1:24" s="149" customFormat="1" ht="25.5" customHeight="1" x14ac:dyDescent="0.2">
      <c r="A55" s="142" t="s">
        <v>168</v>
      </c>
      <c r="B55" s="142" t="s">
        <v>244</v>
      </c>
      <c r="C55" s="142" t="s">
        <v>69</v>
      </c>
      <c r="D55" s="143" t="s">
        <v>126</v>
      </c>
      <c r="E55" s="142" t="s">
        <v>4</v>
      </c>
      <c r="F55" s="144">
        <v>31.92</v>
      </c>
      <c r="G55" s="145">
        <v>7.91</v>
      </c>
      <c r="H55" s="145">
        <f t="shared" ref="H55:H56" si="23">F55*G55</f>
        <v>252.48720000000003</v>
      </c>
      <c r="I55" s="145">
        <f>(F55*G55)*(1+$F$101)</f>
        <v>321.54244920000008</v>
      </c>
      <c r="J55" s="147"/>
      <c r="K55" s="150">
        <f>(L55/100)*$I55</f>
        <v>0</v>
      </c>
      <c r="L55" s="151"/>
      <c r="M55" s="150">
        <f>(N55/100)*$I55</f>
        <v>0</v>
      </c>
      <c r="N55" s="151"/>
      <c r="O55" s="150">
        <f>(P55/100)*$I55</f>
        <v>0</v>
      </c>
      <c r="P55" s="151"/>
      <c r="Q55" s="150">
        <f>(R55/100)*$I55</f>
        <v>0</v>
      </c>
      <c r="R55" s="151"/>
      <c r="S55" s="150">
        <f>(T55/100)*$I55</f>
        <v>0</v>
      </c>
      <c r="T55" s="151"/>
    </row>
    <row r="56" spans="1:24" s="149" customFormat="1" ht="25.5" customHeight="1" x14ac:dyDescent="0.2">
      <c r="A56" s="142" t="s">
        <v>169</v>
      </c>
      <c r="B56" s="142" t="s">
        <v>245</v>
      </c>
      <c r="C56" s="142" t="s">
        <v>69</v>
      </c>
      <c r="D56" s="143" t="s">
        <v>127</v>
      </c>
      <c r="E56" s="142" t="s">
        <v>4</v>
      </c>
      <c r="F56" s="144">
        <v>31.92</v>
      </c>
      <c r="G56" s="145">
        <v>23.18</v>
      </c>
      <c r="H56" s="145">
        <f t="shared" si="23"/>
        <v>739.90560000000005</v>
      </c>
      <c r="I56" s="145">
        <f>(F56*G56)*(1+$F$101)</f>
        <v>942.2697816000001</v>
      </c>
      <c r="J56" s="147"/>
      <c r="K56" s="150">
        <f>(L56/100)*$I56</f>
        <v>0</v>
      </c>
      <c r="L56" s="151"/>
      <c r="M56" s="150">
        <f>(N56/100)*$I56</f>
        <v>0</v>
      </c>
      <c r="N56" s="151"/>
      <c r="O56" s="150">
        <f>(P56/100)*$I56</f>
        <v>0</v>
      </c>
      <c r="P56" s="151"/>
      <c r="Q56" s="150">
        <f>(R56/100)*$I56</f>
        <v>0</v>
      </c>
      <c r="R56" s="151"/>
      <c r="S56" s="150">
        <f>(T56/100)*$I56</f>
        <v>0</v>
      </c>
      <c r="T56" s="151"/>
    </row>
    <row r="57" spans="1:24" s="149" customFormat="1" ht="25.5" customHeight="1" x14ac:dyDescent="0.2">
      <c r="A57" s="142" t="s">
        <v>170</v>
      </c>
      <c r="B57" s="142" t="s">
        <v>128</v>
      </c>
      <c r="C57" s="142" t="s">
        <v>69</v>
      </c>
      <c r="D57" s="143" t="s">
        <v>129</v>
      </c>
      <c r="E57" s="142" t="s">
        <v>4</v>
      </c>
      <c r="F57" s="144">
        <v>31.92</v>
      </c>
      <c r="G57" s="145">
        <v>11.05</v>
      </c>
      <c r="H57" s="145">
        <f t="shared" ref="H57" si="24">F57*G57</f>
        <v>352.71600000000007</v>
      </c>
      <c r="I57" s="145">
        <f>(F57*G57)*(1+$F$101)</f>
        <v>449.18382600000012</v>
      </c>
      <c r="J57" s="147"/>
      <c r="K57" s="150">
        <f>(L57/100)*$I57</f>
        <v>0</v>
      </c>
      <c r="L57" s="151"/>
      <c r="M57" s="150">
        <f>(N57/100)*$I57</f>
        <v>0</v>
      </c>
      <c r="N57" s="151"/>
      <c r="O57" s="150">
        <f>(P57/100)*$I57</f>
        <v>0</v>
      </c>
      <c r="P57" s="151"/>
      <c r="Q57" s="150">
        <f>(R57/100)*$I57</f>
        <v>0</v>
      </c>
      <c r="R57" s="151"/>
      <c r="S57" s="150">
        <f>(T57/100)*$I57</f>
        <v>0</v>
      </c>
      <c r="T57" s="151"/>
    </row>
    <row r="58" spans="1:24" s="149" customFormat="1" ht="22.15" customHeight="1" x14ac:dyDescent="0.2">
      <c r="A58" s="137" t="s">
        <v>228</v>
      </c>
      <c r="B58" s="137" t="s">
        <v>3</v>
      </c>
      <c r="C58" s="137" t="s">
        <v>18</v>
      </c>
      <c r="D58" s="138" t="s">
        <v>187</v>
      </c>
      <c r="E58" s="137" t="s">
        <v>23</v>
      </c>
      <c r="F58" s="137" t="s">
        <v>26</v>
      </c>
      <c r="G58" s="139" t="s">
        <v>19</v>
      </c>
      <c r="H58" s="140" t="s">
        <v>20</v>
      </c>
      <c r="I58" s="141" t="s">
        <v>20</v>
      </c>
      <c r="J58" s="147"/>
      <c r="K58" s="148" t="s">
        <v>60</v>
      </c>
      <c r="L58" s="148" t="s">
        <v>61</v>
      </c>
      <c r="M58" s="148" t="s">
        <v>60</v>
      </c>
      <c r="N58" s="148" t="s">
        <v>61</v>
      </c>
      <c r="O58" s="148" t="s">
        <v>60</v>
      </c>
      <c r="P58" s="148" t="s">
        <v>61</v>
      </c>
      <c r="Q58" s="148" t="s">
        <v>60</v>
      </c>
      <c r="R58" s="148" t="s">
        <v>61</v>
      </c>
      <c r="S58" s="148" t="s">
        <v>60</v>
      </c>
      <c r="T58" s="148" t="s">
        <v>61</v>
      </c>
    </row>
    <row r="59" spans="1:24" s="149" customFormat="1" ht="25.5" customHeight="1" x14ac:dyDescent="0.2">
      <c r="A59" s="142" t="s">
        <v>229</v>
      </c>
      <c r="B59" s="142" t="s">
        <v>190</v>
      </c>
      <c r="C59" s="142" t="s">
        <v>69</v>
      </c>
      <c r="D59" s="143" t="s">
        <v>191</v>
      </c>
      <c r="E59" s="142" t="s">
        <v>6</v>
      </c>
      <c r="F59" s="144">
        <v>8.94</v>
      </c>
      <c r="G59" s="145">
        <v>52.11</v>
      </c>
      <c r="H59" s="145">
        <f t="shared" ref="H59:H60" si="25">F59*G59</f>
        <v>465.86339999999996</v>
      </c>
      <c r="I59" s="145">
        <f>(F59*G59)*(1+$F$101)</f>
        <v>593.27703989999998</v>
      </c>
      <c r="J59" s="147"/>
      <c r="K59" s="150">
        <f>(L59/100)*$I59</f>
        <v>0</v>
      </c>
      <c r="L59" s="151"/>
      <c r="M59" s="150">
        <f>(N59/100)*$I59</f>
        <v>0</v>
      </c>
      <c r="N59" s="151"/>
      <c r="O59" s="150">
        <f>(P59/100)*$I59</f>
        <v>0</v>
      </c>
      <c r="P59" s="151"/>
      <c r="Q59" s="150">
        <f>(R59/100)*$I59</f>
        <v>0</v>
      </c>
      <c r="R59" s="151"/>
      <c r="S59" s="150">
        <f>(T59/100)*$I59</f>
        <v>0</v>
      </c>
      <c r="T59" s="151"/>
    </row>
    <row r="60" spans="1:24" s="149" customFormat="1" ht="33.75" customHeight="1" x14ac:dyDescent="0.2">
      <c r="A60" s="142" t="s">
        <v>230</v>
      </c>
      <c r="B60" s="142">
        <v>96622</v>
      </c>
      <c r="C60" s="142" t="s">
        <v>8</v>
      </c>
      <c r="D60" s="143" t="s">
        <v>189</v>
      </c>
      <c r="E60" s="142" t="s">
        <v>6</v>
      </c>
      <c r="F60" s="144">
        <v>2.35</v>
      </c>
      <c r="G60" s="145">
        <v>119.09</v>
      </c>
      <c r="H60" s="145">
        <f t="shared" si="25"/>
        <v>279.86150000000004</v>
      </c>
      <c r="I60" s="145">
        <f>(F60*G60)*(1+$F$101)</f>
        <v>356.40362025000007</v>
      </c>
      <c r="J60" s="147"/>
      <c r="K60" s="150">
        <f>(L60/100)*$I60</f>
        <v>0</v>
      </c>
      <c r="L60" s="151"/>
      <c r="M60" s="150">
        <f>(N60/100)*$I60</f>
        <v>0</v>
      </c>
      <c r="N60" s="151"/>
      <c r="O60" s="150">
        <f>(P60/100)*$I60</f>
        <v>0</v>
      </c>
      <c r="P60" s="151"/>
      <c r="Q60" s="150">
        <f>(R60/100)*$I60</f>
        <v>0</v>
      </c>
      <c r="R60" s="151"/>
      <c r="S60" s="150">
        <f>(T60/100)*$I60</f>
        <v>0</v>
      </c>
      <c r="T60" s="151"/>
    </row>
    <row r="61" spans="1:24" s="149" customFormat="1" ht="30" customHeight="1" x14ac:dyDescent="0.2">
      <c r="A61" s="142" t="s">
        <v>231</v>
      </c>
      <c r="B61" s="142">
        <v>95240</v>
      </c>
      <c r="C61" s="142" t="s">
        <v>8</v>
      </c>
      <c r="D61" s="143" t="s">
        <v>188</v>
      </c>
      <c r="E61" s="142" t="s">
        <v>4</v>
      </c>
      <c r="F61" s="144">
        <v>47.06</v>
      </c>
      <c r="G61" s="145">
        <v>15.47</v>
      </c>
      <c r="H61" s="145">
        <f t="shared" ref="H61" si="26">F61*G61</f>
        <v>728.01820000000009</v>
      </c>
      <c r="I61" s="145">
        <f>(F61*G61)*(1+$F$101)</f>
        <v>927.13117770000019</v>
      </c>
      <c r="J61" s="147"/>
      <c r="K61" s="150">
        <f>(L61/100)*$I61</f>
        <v>0</v>
      </c>
      <c r="L61" s="151"/>
      <c r="M61" s="150">
        <f>(N61/100)*$I61</f>
        <v>0</v>
      </c>
      <c r="N61" s="151"/>
      <c r="O61" s="150">
        <f>(P61/100)*$I61</f>
        <v>0</v>
      </c>
      <c r="P61" s="151"/>
      <c r="Q61" s="150">
        <f>(R61/100)*$I61</f>
        <v>0</v>
      </c>
      <c r="R61" s="151"/>
      <c r="S61" s="150">
        <f>(T61/100)*$I61</f>
        <v>0</v>
      </c>
      <c r="T61" s="151"/>
    </row>
    <row r="62" spans="1:24" s="149" customFormat="1" ht="33" customHeight="1" x14ac:dyDescent="0.2">
      <c r="A62" s="142" t="s">
        <v>232</v>
      </c>
      <c r="B62" s="142">
        <v>94990</v>
      </c>
      <c r="C62" s="142" t="s">
        <v>8</v>
      </c>
      <c r="D62" s="143" t="s">
        <v>192</v>
      </c>
      <c r="E62" s="142" t="s">
        <v>6</v>
      </c>
      <c r="F62" s="144">
        <v>2.82</v>
      </c>
      <c r="G62" s="145">
        <v>701.79</v>
      </c>
      <c r="H62" s="145">
        <f t="shared" ref="H62" si="27">F62*G62</f>
        <v>1979.0477999999998</v>
      </c>
      <c r="I62" s="145">
        <f>(F62*G62)*(1+$F$101)</f>
        <v>2520.3173732999999</v>
      </c>
      <c r="J62" s="147"/>
      <c r="K62" s="150">
        <f>(L62/100)*$I62</f>
        <v>0</v>
      </c>
      <c r="L62" s="151"/>
      <c r="M62" s="150">
        <f>(N62/100)*$I62</f>
        <v>0</v>
      </c>
      <c r="N62" s="151"/>
      <c r="O62" s="150">
        <f>(P62/100)*$I62</f>
        <v>0</v>
      </c>
      <c r="P62" s="151"/>
      <c r="Q62" s="150">
        <f>(R62/100)*$I62</f>
        <v>0</v>
      </c>
      <c r="R62" s="151"/>
      <c r="S62" s="150">
        <f>(T62/100)*$I62</f>
        <v>0</v>
      </c>
      <c r="T62" s="151"/>
    </row>
    <row r="63" spans="1:24" s="14" customFormat="1" ht="18.600000000000001" customHeight="1" x14ac:dyDescent="0.2">
      <c r="A63" s="177" t="s">
        <v>143</v>
      </c>
      <c r="B63" s="178"/>
      <c r="C63" s="178"/>
      <c r="D63" s="178"/>
      <c r="E63" s="178"/>
      <c r="F63" s="178"/>
      <c r="G63" s="179"/>
      <c r="H63" s="165">
        <f>SUM(H55:H62)</f>
        <v>4797.8996999999999</v>
      </c>
      <c r="I63" s="165">
        <f>SUM(I55:I62)</f>
        <v>6110.1252679500003</v>
      </c>
      <c r="J63" s="166"/>
      <c r="K63" s="167" t="e">
        <f>SUM(#REF!)</f>
        <v>#REF!</v>
      </c>
      <c r="L63" s="168" t="e">
        <f>(SUM(#REF!)/$I$72)</f>
        <v>#REF!</v>
      </c>
      <c r="M63" s="169" t="e">
        <f>SUM(#REF!)</f>
        <v>#REF!</v>
      </c>
      <c r="N63" s="170" t="e">
        <f>(SUM(#REF!)/$I$72)</f>
        <v>#REF!</v>
      </c>
      <c r="O63" s="169" t="e">
        <f>SUM(#REF!)</f>
        <v>#REF!</v>
      </c>
      <c r="P63" s="170" t="e">
        <f>(SUM(#REF!)/$I$72)</f>
        <v>#REF!</v>
      </c>
      <c r="Q63" s="169" t="e">
        <f>SUM(#REF!)</f>
        <v>#REF!</v>
      </c>
      <c r="R63" s="170" t="e">
        <f>(SUM(#REF!)/$I$72)</f>
        <v>#REF!</v>
      </c>
      <c r="S63" s="169" t="e">
        <f>SUM(#REF!)</f>
        <v>#REF!</v>
      </c>
      <c r="T63" s="170" t="e">
        <f>(SUM(#REF!)/$I$72)</f>
        <v>#REF!</v>
      </c>
    </row>
    <row r="64" spans="1:24" customFormat="1" ht="8.25" customHeight="1" x14ac:dyDescent="0.2">
      <c r="I64" s="116"/>
      <c r="K64" s="43"/>
      <c r="L64" s="48"/>
      <c r="M64" s="49"/>
      <c r="N64" s="50"/>
      <c r="O64" s="47"/>
      <c r="P64" s="52"/>
      <c r="Q64" s="47"/>
      <c r="R64" s="52"/>
      <c r="S64" s="47"/>
      <c r="T64" s="53"/>
    </row>
    <row r="65" spans="1:20" ht="22.15" customHeight="1" x14ac:dyDescent="0.2">
      <c r="A65" s="180" t="s">
        <v>104</v>
      </c>
      <c r="B65" s="181"/>
      <c r="C65" s="181"/>
      <c r="D65" s="181"/>
      <c r="E65" s="181"/>
      <c r="F65" s="181"/>
      <c r="G65" s="181"/>
      <c r="H65" s="181"/>
      <c r="I65" s="182"/>
      <c r="K65" s="183" t="s">
        <v>59</v>
      </c>
      <c r="L65" s="183"/>
      <c r="M65" s="183" t="s">
        <v>59</v>
      </c>
      <c r="N65" s="183"/>
      <c r="O65" s="183" t="s">
        <v>59</v>
      </c>
      <c r="P65" s="183"/>
      <c r="Q65" s="183" t="s">
        <v>59</v>
      </c>
      <c r="R65" s="183"/>
      <c r="S65" s="175" t="s">
        <v>59</v>
      </c>
      <c r="T65" s="176"/>
    </row>
    <row r="66" spans="1:20" s="149" customFormat="1" ht="22.15" customHeight="1" x14ac:dyDescent="0.2">
      <c r="A66" s="137">
        <v>5</v>
      </c>
      <c r="B66" s="137" t="s">
        <v>3</v>
      </c>
      <c r="C66" s="137" t="s">
        <v>18</v>
      </c>
      <c r="D66" s="138" t="s">
        <v>141</v>
      </c>
      <c r="E66" s="137" t="s">
        <v>23</v>
      </c>
      <c r="F66" s="137" t="s">
        <v>26</v>
      </c>
      <c r="G66" s="139" t="s">
        <v>19</v>
      </c>
      <c r="H66" s="140" t="s">
        <v>20</v>
      </c>
      <c r="I66" s="141" t="s">
        <v>20</v>
      </c>
      <c r="J66" s="147"/>
      <c r="K66" s="148" t="s">
        <v>60</v>
      </c>
      <c r="L66" s="148" t="s">
        <v>61</v>
      </c>
      <c r="M66" s="148" t="s">
        <v>60</v>
      </c>
      <c r="N66" s="148" t="s">
        <v>61</v>
      </c>
      <c r="O66" s="148" t="s">
        <v>60</v>
      </c>
      <c r="P66" s="148" t="s">
        <v>61</v>
      </c>
      <c r="Q66" s="148" t="s">
        <v>60</v>
      </c>
      <c r="R66" s="148" t="s">
        <v>61</v>
      </c>
      <c r="S66" s="148" t="s">
        <v>60</v>
      </c>
      <c r="T66" s="148" t="s">
        <v>61</v>
      </c>
    </row>
    <row r="67" spans="1:20" s="149" customFormat="1" ht="25.5" customHeight="1" x14ac:dyDescent="0.2">
      <c r="A67" s="142" t="s">
        <v>171</v>
      </c>
      <c r="B67" s="142" t="s">
        <v>121</v>
      </c>
      <c r="C67" s="142" t="s">
        <v>69</v>
      </c>
      <c r="D67" s="143" t="s">
        <v>139</v>
      </c>
      <c r="E67" s="142" t="s">
        <v>4</v>
      </c>
      <c r="F67" s="144">
        <v>40.11</v>
      </c>
      <c r="G67" s="145">
        <v>616.4</v>
      </c>
      <c r="H67" s="145">
        <f t="shared" ref="H67:H71" si="28">F67*G67</f>
        <v>24723.804</v>
      </c>
      <c r="I67" s="145">
        <f>(F67*G67)*(1+$F$101)</f>
        <v>31485.764394000002</v>
      </c>
      <c r="J67" s="147"/>
      <c r="K67" s="150">
        <f t="shared" ref="K67:K71" si="29">(L67/100)*$I67</f>
        <v>0</v>
      </c>
      <c r="L67" s="151"/>
      <c r="M67" s="150">
        <f t="shared" ref="M67:M71" si="30">(N67/100)*$I67</f>
        <v>0</v>
      </c>
      <c r="N67" s="151"/>
      <c r="O67" s="150">
        <f t="shared" ref="O67:O71" si="31">(P67/100)*$I67</f>
        <v>0</v>
      </c>
      <c r="P67" s="151"/>
      <c r="Q67" s="150">
        <f t="shared" ref="Q67:Q71" si="32">(R67/100)*$I67</f>
        <v>0</v>
      </c>
      <c r="R67" s="151"/>
      <c r="S67" s="150">
        <f t="shared" ref="S67:S71" si="33">(T67/100)*$I67</f>
        <v>0</v>
      </c>
      <c r="T67" s="151"/>
    </row>
    <row r="68" spans="1:20" s="149" customFormat="1" ht="25.5" customHeight="1" x14ac:dyDescent="0.2">
      <c r="A68" s="142" t="s">
        <v>172</v>
      </c>
      <c r="B68" s="142" t="s">
        <v>122</v>
      </c>
      <c r="C68" s="142" t="s">
        <v>69</v>
      </c>
      <c r="D68" s="143" t="s">
        <v>123</v>
      </c>
      <c r="E68" s="142" t="s">
        <v>4</v>
      </c>
      <c r="F68" s="144">
        <v>9.0399999999999991</v>
      </c>
      <c r="G68" s="145">
        <v>837.92</v>
      </c>
      <c r="H68" s="145">
        <f t="shared" ref="H68:H70" si="34">F68*G68</f>
        <v>7574.7967999999992</v>
      </c>
      <c r="I68" s="145">
        <f>(F68*G68)*(1+$F$101)</f>
        <v>9646.503724799999</v>
      </c>
      <c r="J68" s="147"/>
      <c r="K68" s="150">
        <f t="shared" ref="K68:K69" si="35">(L68/100)*$I68</f>
        <v>0</v>
      </c>
      <c r="L68" s="151"/>
      <c r="M68" s="150">
        <f t="shared" ref="M68:M69" si="36">(N68/100)*$I68</f>
        <v>0</v>
      </c>
      <c r="N68" s="151"/>
      <c r="O68" s="150">
        <f t="shared" ref="O68:O69" si="37">(P68/100)*$I68</f>
        <v>0</v>
      </c>
      <c r="P68" s="151"/>
      <c r="Q68" s="150">
        <f t="shared" ref="Q68:Q69" si="38">(R68/100)*$I68</f>
        <v>0</v>
      </c>
      <c r="R68" s="151"/>
      <c r="S68" s="150">
        <f t="shared" ref="S68:S69" si="39">(T68/100)*$I68</f>
        <v>0</v>
      </c>
      <c r="T68" s="151"/>
    </row>
    <row r="69" spans="1:20" s="149" customFormat="1" ht="25.5" customHeight="1" x14ac:dyDescent="0.2">
      <c r="A69" s="142" t="s">
        <v>212</v>
      </c>
      <c r="B69" s="142" t="s">
        <v>182</v>
      </c>
      <c r="C69" s="142" t="s">
        <v>69</v>
      </c>
      <c r="D69" s="143" t="s">
        <v>211</v>
      </c>
      <c r="E69" s="142" t="s">
        <v>4</v>
      </c>
      <c r="F69" s="144">
        <v>1.3</v>
      </c>
      <c r="G69" s="145">
        <v>1142.54</v>
      </c>
      <c r="H69" s="145">
        <f t="shared" si="34"/>
        <v>1485.3019999999999</v>
      </c>
      <c r="I69" s="145">
        <f>(F69*G69)*(1+$F$101)</f>
        <v>1891.532097</v>
      </c>
      <c r="J69" s="147"/>
      <c r="K69" s="150">
        <f t="shared" si="35"/>
        <v>0</v>
      </c>
      <c r="L69" s="151"/>
      <c r="M69" s="150">
        <f t="shared" si="36"/>
        <v>0</v>
      </c>
      <c r="N69" s="151"/>
      <c r="O69" s="150">
        <f t="shared" si="37"/>
        <v>0</v>
      </c>
      <c r="P69" s="151"/>
      <c r="Q69" s="150">
        <f t="shared" si="38"/>
        <v>0</v>
      </c>
      <c r="R69" s="151"/>
      <c r="S69" s="150">
        <f t="shared" si="39"/>
        <v>0</v>
      </c>
      <c r="T69" s="151"/>
    </row>
    <row r="70" spans="1:20" s="149" customFormat="1" ht="25.5" customHeight="1" x14ac:dyDescent="0.2">
      <c r="A70" s="142" t="s">
        <v>213</v>
      </c>
      <c r="B70" s="142" t="s">
        <v>195</v>
      </c>
      <c r="C70" s="142" t="s">
        <v>69</v>
      </c>
      <c r="D70" s="143" t="s">
        <v>196</v>
      </c>
      <c r="E70" s="142" t="s">
        <v>4</v>
      </c>
      <c r="F70" s="144">
        <v>1.3</v>
      </c>
      <c r="G70" s="145">
        <v>173.09</v>
      </c>
      <c r="H70" s="145">
        <f t="shared" si="34"/>
        <v>225.01700000000002</v>
      </c>
      <c r="I70" s="145">
        <f>(F70*G70)*(1+$F$101)</f>
        <v>286.55914950000005</v>
      </c>
      <c r="J70" s="147"/>
      <c r="K70" s="150"/>
      <c r="L70" s="151"/>
      <c r="M70" s="150"/>
      <c r="N70" s="151"/>
      <c r="O70" s="150"/>
      <c r="P70" s="151"/>
      <c r="Q70" s="150"/>
      <c r="R70" s="151"/>
      <c r="S70" s="150"/>
      <c r="T70" s="151"/>
    </row>
    <row r="71" spans="1:20" s="149" customFormat="1" ht="25.5" customHeight="1" x14ac:dyDescent="0.2">
      <c r="A71" s="142" t="s">
        <v>214</v>
      </c>
      <c r="B71" s="142" t="s">
        <v>184</v>
      </c>
      <c r="C71" s="142" t="s">
        <v>69</v>
      </c>
      <c r="D71" s="143" t="s">
        <v>185</v>
      </c>
      <c r="E71" s="142" t="s">
        <v>4</v>
      </c>
      <c r="F71" s="144">
        <v>1.3</v>
      </c>
      <c r="G71" s="145">
        <v>1043.53</v>
      </c>
      <c r="H71" s="145">
        <f t="shared" si="28"/>
        <v>1356.5889999999999</v>
      </c>
      <c r="I71" s="145">
        <f>(F71*G71)*(1+$F$101)</f>
        <v>1727.6160915</v>
      </c>
      <c r="J71" s="147"/>
      <c r="K71" s="150">
        <f t="shared" si="29"/>
        <v>0</v>
      </c>
      <c r="L71" s="151"/>
      <c r="M71" s="150">
        <f t="shared" si="30"/>
        <v>0</v>
      </c>
      <c r="N71" s="151"/>
      <c r="O71" s="150">
        <f t="shared" si="31"/>
        <v>0</v>
      </c>
      <c r="P71" s="151"/>
      <c r="Q71" s="150">
        <f t="shared" si="32"/>
        <v>0</v>
      </c>
      <c r="R71" s="151"/>
      <c r="S71" s="150">
        <f t="shared" si="33"/>
        <v>0</v>
      </c>
      <c r="T71" s="151"/>
    </row>
    <row r="72" spans="1:20" s="14" customFormat="1" ht="18.600000000000001" customHeight="1" x14ac:dyDescent="0.2">
      <c r="A72" s="177" t="s">
        <v>32</v>
      </c>
      <c r="B72" s="178"/>
      <c r="C72" s="178"/>
      <c r="D72" s="178"/>
      <c r="E72" s="178"/>
      <c r="F72" s="178"/>
      <c r="G72" s="179"/>
      <c r="H72" s="165">
        <f>SUM(H67:H71)</f>
        <v>35365.508800000003</v>
      </c>
      <c r="I72" s="171">
        <f>SUM(I67:I71)</f>
        <v>45037.975456799999</v>
      </c>
      <c r="J72" s="166"/>
      <c r="K72" s="167" t="e">
        <f>SUM(#REF!)</f>
        <v>#REF!</v>
      </c>
      <c r="L72" s="168" t="e">
        <f>(SUM(#REF!)/$I$72)</f>
        <v>#REF!</v>
      </c>
      <c r="M72" s="169" t="e">
        <f>SUM(#REF!)</f>
        <v>#REF!</v>
      </c>
      <c r="N72" s="170" t="e">
        <f>(SUM(#REF!)/$I$72)</f>
        <v>#REF!</v>
      </c>
      <c r="O72" s="169" t="e">
        <f>SUM(#REF!)</f>
        <v>#REF!</v>
      </c>
      <c r="P72" s="170" t="e">
        <f>(SUM(#REF!)/$I$72)</f>
        <v>#REF!</v>
      </c>
      <c r="Q72" s="169" t="e">
        <f>SUM(#REF!)</f>
        <v>#REF!</v>
      </c>
      <c r="R72" s="170" t="e">
        <f>(SUM(#REF!)/$I$72)</f>
        <v>#REF!</v>
      </c>
      <c r="S72" s="169" t="e">
        <f>SUM(#REF!)</f>
        <v>#REF!</v>
      </c>
      <c r="T72" s="170" t="e">
        <f>(SUM(#REF!)/$I$72)</f>
        <v>#REF!</v>
      </c>
    </row>
    <row r="73" spans="1:20" customFormat="1" ht="8.25" customHeight="1" x14ac:dyDescent="0.2">
      <c r="I73" s="116"/>
      <c r="K73" s="43"/>
      <c r="L73" s="48"/>
      <c r="M73" s="49"/>
      <c r="N73" s="50"/>
      <c r="O73" s="47"/>
      <c r="P73" s="48"/>
      <c r="Q73" s="47"/>
      <c r="R73" s="48"/>
      <c r="S73" s="47"/>
      <c r="T73" s="51"/>
    </row>
    <row r="74" spans="1:20" ht="22.15" customHeight="1" x14ac:dyDescent="0.2">
      <c r="A74" s="180" t="s">
        <v>105</v>
      </c>
      <c r="B74" s="181"/>
      <c r="C74" s="181"/>
      <c r="D74" s="181"/>
      <c r="E74" s="181"/>
      <c r="F74" s="181"/>
      <c r="G74" s="181"/>
      <c r="H74" s="181"/>
      <c r="I74" s="182"/>
      <c r="K74" s="183" t="s">
        <v>59</v>
      </c>
      <c r="L74" s="183"/>
      <c r="M74" s="183" t="s">
        <v>59</v>
      </c>
      <c r="N74" s="183"/>
      <c r="O74" s="183" t="s">
        <v>59</v>
      </c>
      <c r="P74" s="183"/>
      <c r="Q74" s="183" t="s">
        <v>59</v>
      </c>
      <c r="R74" s="183"/>
      <c r="S74" s="175" t="s">
        <v>59</v>
      </c>
      <c r="T74" s="176"/>
    </row>
    <row r="75" spans="1:20" s="149" customFormat="1" ht="30" customHeight="1" x14ac:dyDescent="0.2">
      <c r="A75" s="137">
        <v>6</v>
      </c>
      <c r="B75" s="137" t="s">
        <v>3</v>
      </c>
      <c r="C75" s="137" t="s">
        <v>18</v>
      </c>
      <c r="D75" s="138" t="s">
        <v>144</v>
      </c>
      <c r="E75" s="137" t="s">
        <v>23</v>
      </c>
      <c r="F75" s="137" t="s">
        <v>26</v>
      </c>
      <c r="G75" s="139" t="s">
        <v>19</v>
      </c>
      <c r="H75" s="140" t="s">
        <v>20</v>
      </c>
      <c r="I75" s="141" t="s">
        <v>20</v>
      </c>
      <c r="J75" s="147"/>
      <c r="K75" s="148" t="s">
        <v>60</v>
      </c>
      <c r="L75" s="148" t="s">
        <v>61</v>
      </c>
      <c r="M75" s="148" t="s">
        <v>60</v>
      </c>
      <c r="N75" s="148" t="s">
        <v>61</v>
      </c>
      <c r="O75" s="148" t="s">
        <v>60</v>
      </c>
      <c r="P75" s="148" t="s">
        <v>61</v>
      </c>
      <c r="Q75" s="148" t="s">
        <v>60</v>
      </c>
      <c r="R75" s="148" t="s">
        <v>61</v>
      </c>
      <c r="S75" s="148" t="s">
        <v>60</v>
      </c>
      <c r="T75" s="148" t="s">
        <v>61</v>
      </c>
    </row>
    <row r="76" spans="1:20" s="149" customFormat="1" ht="30" customHeight="1" x14ac:dyDescent="0.2">
      <c r="A76" s="142" t="s">
        <v>173</v>
      </c>
      <c r="B76" s="142">
        <v>3</v>
      </c>
      <c r="C76" s="142" t="s">
        <v>9</v>
      </c>
      <c r="D76" s="143" t="s">
        <v>68</v>
      </c>
      <c r="E76" s="142" t="s">
        <v>4</v>
      </c>
      <c r="F76" s="144">
        <v>50.45</v>
      </c>
      <c r="G76" s="145">
        <v>21.84</v>
      </c>
      <c r="H76" s="145">
        <f t="shared" ref="H76:H78" si="40">F76*G76</f>
        <v>1101.828</v>
      </c>
      <c r="I76" s="145">
        <f>(F76*G76)*(1+$F$101)</f>
        <v>1403.177958</v>
      </c>
      <c r="J76" s="147"/>
      <c r="K76" s="150">
        <f t="shared" ref="K76:K78" si="41">(L76/100)*$I76</f>
        <v>0</v>
      </c>
      <c r="L76" s="151"/>
      <c r="M76" s="150">
        <f t="shared" ref="M76:M78" si="42">(N76/100)*$I76</f>
        <v>0</v>
      </c>
      <c r="N76" s="151"/>
      <c r="O76" s="150">
        <f t="shared" ref="O76:O78" si="43">(P76/100)*$I76</f>
        <v>0</v>
      </c>
      <c r="P76" s="151"/>
      <c r="Q76" s="150">
        <f t="shared" ref="Q76:Q78" si="44">(R76/100)*$I76</f>
        <v>0</v>
      </c>
      <c r="R76" s="151"/>
      <c r="S76" s="150">
        <f t="shared" ref="S76:S78" si="45">(T76/100)*$I76</f>
        <v>0</v>
      </c>
      <c r="T76" s="151"/>
    </row>
    <row r="77" spans="1:20" s="149" customFormat="1" ht="30" customHeight="1" x14ac:dyDescent="0.2">
      <c r="A77" s="142" t="s">
        <v>174</v>
      </c>
      <c r="B77" s="142">
        <v>88485</v>
      </c>
      <c r="C77" s="142" t="s">
        <v>8</v>
      </c>
      <c r="D77" s="143" t="s">
        <v>124</v>
      </c>
      <c r="E77" s="142" t="s">
        <v>4</v>
      </c>
      <c r="F77" s="144">
        <v>263.16000000000003</v>
      </c>
      <c r="G77" s="145">
        <v>3.01</v>
      </c>
      <c r="H77" s="145">
        <f t="shared" si="40"/>
        <v>792.11160000000007</v>
      </c>
      <c r="I77" s="145">
        <f>(F77*G77)*(1+$F$101)</f>
        <v>1008.7541226000002</v>
      </c>
      <c r="J77" s="147"/>
      <c r="K77" s="150">
        <f t="shared" si="41"/>
        <v>0</v>
      </c>
      <c r="L77" s="151"/>
      <c r="M77" s="150">
        <f t="shared" si="42"/>
        <v>0</v>
      </c>
      <c r="N77" s="151"/>
      <c r="O77" s="150">
        <f t="shared" si="43"/>
        <v>0</v>
      </c>
      <c r="P77" s="151"/>
      <c r="Q77" s="150">
        <f t="shared" si="44"/>
        <v>0</v>
      </c>
      <c r="R77" s="151"/>
      <c r="S77" s="150">
        <f t="shared" si="45"/>
        <v>0</v>
      </c>
      <c r="T77" s="151"/>
    </row>
    <row r="78" spans="1:20" s="149" customFormat="1" ht="30" customHeight="1" x14ac:dyDescent="0.2">
      <c r="A78" s="142" t="s">
        <v>175</v>
      </c>
      <c r="B78" s="142">
        <v>88489</v>
      </c>
      <c r="C78" s="142" t="s">
        <v>8</v>
      </c>
      <c r="D78" s="143" t="s">
        <v>125</v>
      </c>
      <c r="E78" s="142" t="s">
        <v>4</v>
      </c>
      <c r="F78" s="144">
        <v>263.16000000000003</v>
      </c>
      <c r="G78" s="145">
        <v>15.4</v>
      </c>
      <c r="H78" s="145">
        <f t="shared" si="40"/>
        <v>4052.6640000000007</v>
      </c>
      <c r="I78" s="145">
        <f>(F78*G78)*(1+$F$101)</f>
        <v>5161.0676040000008</v>
      </c>
      <c r="J78" s="147"/>
      <c r="K78" s="150">
        <f t="shared" si="41"/>
        <v>0</v>
      </c>
      <c r="L78" s="151"/>
      <c r="M78" s="150">
        <f t="shared" si="42"/>
        <v>0</v>
      </c>
      <c r="N78" s="151"/>
      <c r="O78" s="150">
        <f t="shared" si="43"/>
        <v>0</v>
      </c>
      <c r="P78" s="151"/>
      <c r="Q78" s="150">
        <f t="shared" si="44"/>
        <v>0</v>
      </c>
      <c r="R78" s="151"/>
      <c r="S78" s="150">
        <f t="shared" si="45"/>
        <v>0</v>
      </c>
      <c r="T78" s="151"/>
    </row>
    <row r="79" spans="1:20" s="149" customFormat="1" ht="30" customHeight="1" x14ac:dyDescent="0.2">
      <c r="A79" s="142" t="s">
        <v>233</v>
      </c>
      <c r="B79" s="142">
        <v>102488</v>
      </c>
      <c r="C79" s="142" t="s">
        <v>8</v>
      </c>
      <c r="D79" s="143" t="s">
        <v>193</v>
      </c>
      <c r="E79" s="142" t="s">
        <v>4</v>
      </c>
      <c r="F79" s="144">
        <v>96.67</v>
      </c>
      <c r="G79" s="145">
        <v>3.39</v>
      </c>
      <c r="H79" s="145">
        <f t="shared" ref="H79" si="46">F79*G79</f>
        <v>327.71129999999999</v>
      </c>
      <c r="I79" s="145">
        <f>(F79*G79)*(1+$F$101)</f>
        <v>417.34034055000001</v>
      </c>
      <c r="J79" s="147"/>
      <c r="K79" s="150">
        <f t="shared" ref="K79" si="47">(L79/100)*$I79</f>
        <v>0</v>
      </c>
      <c r="L79" s="151"/>
      <c r="M79" s="150">
        <f t="shared" ref="M79" si="48">(N79/100)*$I79</f>
        <v>0</v>
      </c>
      <c r="N79" s="151"/>
      <c r="O79" s="150">
        <f t="shared" ref="O79" si="49">(P79/100)*$I79</f>
        <v>0</v>
      </c>
      <c r="P79" s="151"/>
      <c r="Q79" s="150">
        <f t="shared" ref="Q79" si="50">(R79/100)*$I79</f>
        <v>0</v>
      </c>
      <c r="R79" s="151"/>
      <c r="S79" s="150">
        <f t="shared" ref="S79" si="51">(T79/100)*$I79</f>
        <v>0</v>
      </c>
      <c r="T79" s="151"/>
    </row>
    <row r="80" spans="1:20" s="149" customFormat="1" ht="30" customHeight="1" x14ac:dyDescent="0.2">
      <c r="A80" s="142" t="s">
        <v>234</v>
      </c>
      <c r="B80" s="142">
        <v>102491</v>
      </c>
      <c r="C80" s="142" t="s">
        <v>8</v>
      </c>
      <c r="D80" s="143" t="s">
        <v>194</v>
      </c>
      <c r="E80" s="142" t="s">
        <v>4</v>
      </c>
      <c r="F80" s="144">
        <v>96.67</v>
      </c>
      <c r="G80" s="145">
        <v>19.53</v>
      </c>
      <c r="H80" s="145">
        <f t="shared" ref="H80" si="52">F80*G80</f>
        <v>1887.9651000000001</v>
      </c>
      <c r="I80" s="145">
        <f>(F80*G80)*(1+$F$101)</f>
        <v>2404.3235548500002</v>
      </c>
      <c r="J80" s="147"/>
      <c r="K80" s="150">
        <f t="shared" ref="K80" si="53">(L80/100)*$I80</f>
        <v>0</v>
      </c>
      <c r="L80" s="151"/>
      <c r="M80" s="150">
        <f t="shared" ref="M80" si="54">(N80/100)*$I80</f>
        <v>0</v>
      </c>
      <c r="N80" s="151"/>
      <c r="O80" s="150">
        <f t="shared" ref="O80" si="55">(P80/100)*$I80</f>
        <v>0</v>
      </c>
      <c r="P80" s="151"/>
      <c r="Q80" s="150">
        <f t="shared" ref="Q80" si="56">(R80/100)*$I80</f>
        <v>0</v>
      </c>
      <c r="R80" s="151"/>
      <c r="S80" s="150">
        <f t="shared" ref="S80" si="57">(T80/100)*$I80</f>
        <v>0</v>
      </c>
      <c r="T80" s="151"/>
    </row>
    <row r="81" spans="1:20" s="14" customFormat="1" ht="18.600000000000001" customHeight="1" x14ac:dyDescent="0.2">
      <c r="A81" s="177" t="s">
        <v>106</v>
      </c>
      <c r="B81" s="178"/>
      <c r="C81" s="178"/>
      <c r="D81" s="178"/>
      <c r="E81" s="178"/>
      <c r="F81" s="178"/>
      <c r="G81" s="179"/>
      <c r="H81" s="165">
        <f>SUM(H76:H80)</f>
        <v>8162.2800000000007</v>
      </c>
      <c r="I81" s="165">
        <f>SUM(I76:I80)</f>
        <v>10394.663580000002</v>
      </c>
      <c r="J81" s="166"/>
      <c r="K81" s="167" t="e">
        <f>SUM(#REF!)</f>
        <v>#REF!</v>
      </c>
      <c r="L81" s="168" t="e">
        <f>(SUM(#REF!)/$I$72)</f>
        <v>#REF!</v>
      </c>
      <c r="M81" s="169" t="e">
        <f>SUM(#REF!)</f>
        <v>#REF!</v>
      </c>
      <c r="N81" s="170" t="e">
        <f>(SUM(#REF!)/$I$72)</f>
        <v>#REF!</v>
      </c>
      <c r="O81" s="169" t="e">
        <f>SUM(#REF!)</f>
        <v>#REF!</v>
      </c>
      <c r="P81" s="170" t="e">
        <f>(SUM(#REF!)/$I$72)</f>
        <v>#REF!</v>
      </c>
      <c r="Q81" s="169" t="e">
        <f>SUM(#REF!)</f>
        <v>#REF!</v>
      </c>
      <c r="R81" s="170" t="e">
        <f>(SUM(#REF!)/$I$72)</f>
        <v>#REF!</v>
      </c>
      <c r="S81" s="169" t="e">
        <f>SUM(#REF!)</f>
        <v>#REF!</v>
      </c>
      <c r="T81" s="170" t="e">
        <f>(SUM(#REF!)/$I$72)</f>
        <v>#REF!</v>
      </c>
    </row>
    <row r="82" spans="1:20" customFormat="1" ht="8.25" customHeight="1" x14ac:dyDescent="0.2">
      <c r="I82" s="116"/>
      <c r="K82" s="43"/>
      <c r="L82" s="48"/>
      <c r="M82" s="49"/>
      <c r="N82" s="50"/>
      <c r="O82" s="47"/>
      <c r="P82" s="48"/>
      <c r="Q82" s="47"/>
      <c r="R82" s="48"/>
      <c r="S82" s="47"/>
      <c r="T82" s="51"/>
    </row>
    <row r="83" spans="1:20" ht="22.15" customHeight="1" x14ac:dyDescent="0.2">
      <c r="A83" s="180" t="s">
        <v>203</v>
      </c>
      <c r="B83" s="181"/>
      <c r="C83" s="181"/>
      <c r="D83" s="181"/>
      <c r="E83" s="181"/>
      <c r="F83" s="181"/>
      <c r="G83" s="181"/>
      <c r="H83" s="181"/>
      <c r="I83" s="182"/>
      <c r="K83" s="183" t="s">
        <v>59</v>
      </c>
      <c r="L83" s="183"/>
      <c r="M83" s="183" t="s">
        <v>59</v>
      </c>
      <c r="N83" s="183"/>
      <c r="O83" s="183" t="s">
        <v>59</v>
      </c>
      <c r="P83" s="183"/>
      <c r="Q83" s="183" t="s">
        <v>59</v>
      </c>
      <c r="R83" s="183"/>
      <c r="S83" s="175" t="s">
        <v>59</v>
      </c>
      <c r="T83" s="176"/>
    </row>
    <row r="84" spans="1:20" s="149" customFormat="1" ht="22.15" customHeight="1" x14ac:dyDescent="0.2">
      <c r="A84" s="137">
        <v>7</v>
      </c>
      <c r="B84" s="137" t="s">
        <v>3</v>
      </c>
      <c r="C84" s="137" t="s">
        <v>18</v>
      </c>
      <c r="D84" s="138" t="s">
        <v>225</v>
      </c>
      <c r="E84" s="137" t="s">
        <v>23</v>
      </c>
      <c r="F84" s="137" t="s">
        <v>26</v>
      </c>
      <c r="G84" s="139" t="s">
        <v>19</v>
      </c>
      <c r="H84" s="140" t="s">
        <v>20</v>
      </c>
      <c r="I84" s="141" t="s">
        <v>20</v>
      </c>
      <c r="J84" s="147"/>
      <c r="K84" s="148" t="s">
        <v>60</v>
      </c>
      <c r="L84" s="148" t="s">
        <v>61</v>
      </c>
      <c r="M84" s="148" t="s">
        <v>60</v>
      </c>
      <c r="N84" s="148" t="s">
        <v>61</v>
      </c>
      <c r="O84" s="148" t="s">
        <v>60</v>
      </c>
      <c r="P84" s="148" t="s">
        <v>61</v>
      </c>
      <c r="Q84" s="148" t="s">
        <v>60</v>
      </c>
      <c r="R84" s="148" t="s">
        <v>61</v>
      </c>
      <c r="S84" s="148" t="s">
        <v>60</v>
      </c>
      <c r="T84" s="148" t="s">
        <v>61</v>
      </c>
    </row>
    <row r="85" spans="1:20" s="149" customFormat="1" ht="25.5" customHeight="1" x14ac:dyDescent="0.2">
      <c r="A85" s="142" t="s">
        <v>28</v>
      </c>
      <c r="B85" s="142" t="s">
        <v>204</v>
      </c>
      <c r="C85" s="142" t="s">
        <v>69</v>
      </c>
      <c r="D85" s="143" t="s">
        <v>206</v>
      </c>
      <c r="E85" s="142" t="s">
        <v>7</v>
      </c>
      <c r="F85" s="144">
        <v>19.600000000000001</v>
      </c>
      <c r="G85" s="145">
        <v>67.42</v>
      </c>
      <c r="H85" s="145">
        <f t="shared" ref="H85:H89" si="58">F85*G85</f>
        <v>1321.432</v>
      </c>
      <c r="I85" s="145">
        <f t="shared" ref="I85:I90" si="59">(F85*G85)*(1+$F$101)</f>
        <v>1682.843652</v>
      </c>
      <c r="J85" s="147"/>
      <c r="K85" s="150">
        <f t="shared" ref="K85:K89" si="60">(L85/100)*$I85</f>
        <v>0</v>
      </c>
      <c r="L85" s="151"/>
      <c r="M85" s="150">
        <f t="shared" ref="M85:M89" si="61">(N85/100)*$I85</f>
        <v>0</v>
      </c>
      <c r="N85" s="151"/>
      <c r="O85" s="150">
        <f t="shared" ref="O85:O89" si="62">(P85/100)*$I85</f>
        <v>0</v>
      </c>
      <c r="P85" s="151"/>
      <c r="Q85" s="150">
        <f t="shared" ref="Q85:Q89" si="63">(R85/100)*$I85</f>
        <v>0</v>
      </c>
      <c r="R85" s="151"/>
      <c r="S85" s="150">
        <f t="shared" ref="S85:S89" si="64">(T85/100)*$I85</f>
        <v>0</v>
      </c>
      <c r="T85" s="151"/>
    </row>
    <row r="86" spans="1:20" s="149" customFormat="1" ht="25.5" customHeight="1" x14ac:dyDescent="0.2">
      <c r="A86" s="142" t="s">
        <v>199</v>
      </c>
      <c r="B86" s="142" t="s">
        <v>205</v>
      </c>
      <c r="C86" s="142" t="s">
        <v>69</v>
      </c>
      <c r="D86" s="143" t="s">
        <v>215</v>
      </c>
      <c r="E86" s="142" t="s">
        <v>85</v>
      </c>
      <c r="F86" s="144">
        <v>324.82</v>
      </c>
      <c r="G86" s="145">
        <v>18.47</v>
      </c>
      <c r="H86" s="145">
        <f t="shared" si="58"/>
        <v>5999.4253999999992</v>
      </c>
      <c r="I86" s="145">
        <f t="shared" si="59"/>
        <v>7640.2682468999992</v>
      </c>
      <c r="J86" s="147"/>
      <c r="K86" s="150"/>
      <c r="L86" s="151"/>
      <c r="M86" s="150"/>
      <c r="N86" s="151"/>
      <c r="O86" s="150"/>
      <c r="P86" s="151"/>
      <c r="Q86" s="150"/>
      <c r="R86" s="151"/>
      <c r="S86" s="150"/>
      <c r="T86" s="151"/>
    </row>
    <row r="87" spans="1:20" s="149" customFormat="1" ht="42" customHeight="1" x14ac:dyDescent="0.2">
      <c r="A87" s="142" t="s">
        <v>200</v>
      </c>
      <c r="B87" s="142">
        <v>92580</v>
      </c>
      <c r="C87" s="142" t="s">
        <v>8</v>
      </c>
      <c r="D87" s="143" t="s">
        <v>207</v>
      </c>
      <c r="E87" s="142" t="s">
        <v>4</v>
      </c>
      <c r="F87" s="144">
        <v>21.64</v>
      </c>
      <c r="G87" s="145">
        <v>59.57</v>
      </c>
      <c r="H87" s="145">
        <f t="shared" si="58"/>
        <v>1289.0948000000001</v>
      </c>
      <c r="I87" s="145">
        <f t="shared" si="59"/>
        <v>1641.6622278000002</v>
      </c>
      <c r="J87" s="147"/>
      <c r="K87" s="150"/>
      <c r="L87" s="151"/>
      <c r="M87" s="150"/>
      <c r="N87" s="151"/>
      <c r="O87" s="150"/>
      <c r="P87" s="151"/>
      <c r="Q87" s="150"/>
      <c r="R87" s="151"/>
      <c r="S87" s="150"/>
      <c r="T87" s="151"/>
    </row>
    <row r="88" spans="1:20" s="149" customFormat="1" ht="25.5" customHeight="1" x14ac:dyDescent="0.2">
      <c r="A88" s="142" t="s">
        <v>201</v>
      </c>
      <c r="B88" s="142">
        <v>94213</v>
      </c>
      <c r="C88" s="142" t="s">
        <v>8</v>
      </c>
      <c r="D88" s="143" t="s">
        <v>208</v>
      </c>
      <c r="E88" s="142" t="s">
        <v>4</v>
      </c>
      <c r="F88" s="144">
        <v>21.64</v>
      </c>
      <c r="G88" s="145">
        <v>96.31</v>
      </c>
      <c r="H88" s="145">
        <f t="shared" si="58"/>
        <v>2084.1484</v>
      </c>
      <c r="I88" s="145">
        <f t="shared" si="59"/>
        <v>2654.1629874</v>
      </c>
      <c r="J88" s="147"/>
      <c r="K88" s="150">
        <f t="shared" si="60"/>
        <v>0</v>
      </c>
      <c r="L88" s="151"/>
      <c r="M88" s="150">
        <f t="shared" si="61"/>
        <v>0</v>
      </c>
      <c r="N88" s="151"/>
      <c r="O88" s="150">
        <f t="shared" si="62"/>
        <v>0</v>
      </c>
      <c r="P88" s="151"/>
      <c r="Q88" s="150">
        <f t="shared" si="63"/>
        <v>0</v>
      </c>
      <c r="R88" s="151"/>
      <c r="S88" s="150">
        <f t="shared" si="64"/>
        <v>0</v>
      </c>
      <c r="T88" s="151"/>
    </row>
    <row r="89" spans="1:20" s="149" customFormat="1" ht="25.5" customHeight="1" x14ac:dyDescent="0.2">
      <c r="A89" s="142" t="s">
        <v>202</v>
      </c>
      <c r="B89" s="142" t="s">
        <v>210</v>
      </c>
      <c r="C89" s="142" t="s">
        <v>69</v>
      </c>
      <c r="D89" s="143" t="s">
        <v>209</v>
      </c>
      <c r="E89" s="142" t="s">
        <v>4</v>
      </c>
      <c r="F89" s="144">
        <v>43.28</v>
      </c>
      <c r="G89" s="145">
        <v>43.54</v>
      </c>
      <c r="H89" s="145">
        <f t="shared" si="58"/>
        <v>1884.4112</v>
      </c>
      <c r="I89" s="145">
        <f t="shared" si="59"/>
        <v>2399.7976632</v>
      </c>
      <c r="J89" s="147"/>
      <c r="K89" s="150">
        <f t="shared" si="60"/>
        <v>0</v>
      </c>
      <c r="L89" s="151"/>
      <c r="M89" s="150">
        <f t="shared" si="61"/>
        <v>0</v>
      </c>
      <c r="N89" s="151"/>
      <c r="O89" s="150">
        <f t="shared" si="62"/>
        <v>0</v>
      </c>
      <c r="P89" s="151"/>
      <c r="Q89" s="150">
        <f t="shared" si="63"/>
        <v>0</v>
      </c>
      <c r="R89" s="151"/>
      <c r="S89" s="150">
        <f t="shared" si="64"/>
        <v>0</v>
      </c>
      <c r="T89" s="151"/>
    </row>
    <row r="90" spans="1:20" s="149" customFormat="1" ht="30.75" customHeight="1" x14ac:dyDescent="0.2">
      <c r="A90" s="142" t="s">
        <v>235</v>
      </c>
      <c r="B90" s="142">
        <v>94231</v>
      </c>
      <c r="C90" s="142" t="s">
        <v>8</v>
      </c>
      <c r="D90" s="143" t="s">
        <v>217</v>
      </c>
      <c r="E90" s="142" t="s">
        <v>7</v>
      </c>
      <c r="F90" s="144">
        <v>4.4000000000000004</v>
      </c>
      <c r="G90" s="145">
        <v>63.63</v>
      </c>
      <c r="H90" s="145">
        <f t="shared" ref="H90" si="65">F90*G90</f>
        <v>279.97200000000004</v>
      </c>
      <c r="I90" s="145">
        <f t="shared" si="59"/>
        <v>356.54434200000009</v>
      </c>
      <c r="J90" s="147"/>
      <c r="K90" s="150">
        <f t="shared" ref="K90" si="66">(L90/100)*$I90</f>
        <v>0</v>
      </c>
      <c r="L90" s="151"/>
      <c r="M90" s="150">
        <f t="shared" ref="M90" si="67">(N90/100)*$I90</f>
        <v>0</v>
      </c>
      <c r="N90" s="151"/>
      <c r="O90" s="150">
        <f t="shared" ref="O90" si="68">(P90/100)*$I90</f>
        <v>0</v>
      </c>
      <c r="P90" s="151"/>
      <c r="Q90" s="150">
        <f t="shared" ref="Q90" si="69">(R90/100)*$I90</f>
        <v>0</v>
      </c>
      <c r="R90" s="151"/>
      <c r="S90" s="150">
        <f t="shared" ref="S90" si="70">(T90/100)*$I90</f>
        <v>0</v>
      </c>
      <c r="T90" s="151"/>
    </row>
    <row r="91" spans="1:20" s="14" customFormat="1" ht="18.600000000000001" customHeight="1" x14ac:dyDescent="0.2">
      <c r="A91" s="177" t="s">
        <v>226</v>
      </c>
      <c r="B91" s="178"/>
      <c r="C91" s="178"/>
      <c r="D91" s="178"/>
      <c r="E91" s="178"/>
      <c r="F91" s="178"/>
      <c r="G91" s="179"/>
      <c r="H91" s="165">
        <f>SUM(H85:H90)</f>
        <v>12858.4838</v>
      </c>
      <c r="I91" s="165">
        <f>SUM(I85:I90)</f>
        <v>16375.279119299996</v>
      </c>
      <c r="J91" s="166"/>
      <c r="K91" s="167" t="e">
        <f>SUM(#REF!)</f>
        <v>#REF!</v>
      </c>
      <c r="L91" s="168" t="e">
        <f>(SUM(#REF!)/$I$72)</f>
        <v>#REF!</v>
      </c>
      <c r="M91" s="169" t="e">
        <f>SUM(#REF!)</f>
        <v>#REF!</v>
      </c>
      <c r="N91" s="170" t="e">
        <f>(SUM(#REF!)/$I$72)</f>
        <v>#REF!</v>
      </c>
      <c r="O91" s="169" t="e">
        <f>SUM(#REF!)</f>
        <v>#REF!</v>
      </c>
      <c r="P91" s="170" t="e">
        <f>(SUM(#REF!)/$I$72)</f>
        <v>#REF!</v>
      </c>
      <c r="Q91" s="169" t="e">
        <f>SUM(#REF!)</f>
        <v>#REF!</v>
      </c>
      <c r="R91" s="170" t="e">
        <f>(SUM(#REF!)/$I$72)</f>
        <v>#REF!</v>
      </c>
      <c r="S91" s="169" t="e">
        <f>SUM(#REF!)</f>
        <v>#REF!</v>
      </c>
      <c r="T91" s="170" t="e">
        <f>(SUM(#REF!)/$I$72)</f>
        <v>#REF!</v>
      </c>
    </row>
    <row r="92" spans="1:20" customFormat="1" ht="8.25" customHeight="1" x14ac:dyDescent="0.2">
      <c r="I92" s="116"/>
      <c r="K92" s="43"/>
      <c r="L92" s="48"/>
      <c r="M92" s="49"/>
      <c r="N92" s="50"/>
      <c r="O92" s="47"/>
      <c r="P92" s="48"/>
      <c r="Q92" s="47"/>
      <c r="R92" s="48"/>
      <c r="S92" s="47"/>
      <c r="T92" s="51"/>
    </row>
    <row r="93" spans="1:20" ht="22.15" customHeight="1" x14ac:dyDescent="0.2">
      <c r="A93" s="180" t="s">
        <v>197</v>
      </c>
      <c r="B93" s="181"/>
      <c r="C93" s="181"/>
      <c r="D93" s="181"/>
      <c r="E93" s="181"/>
      <c r="F93" s="181"/>
      <c r="G93" s="181"/>
      <c r="H93" s="181"/>
      <c r="I93" s="182"/>
      <c r="K93" s="183" t="s">
        <v>59</v>
      </c>
      <c r="L93" s="183"/>
      <c r="M93" s="183" t="s">
        <v>59</v>
      </c>
      <c r="N93" s="183"/>
      <c r="O93" s="183" t="s">
        <v>59</v>
      </c>
      <c r="P93" s="183"/>
      <c r="Q93" s="183" t="s">
        <v>59</v>
      </c>
      <c r="R93" s="183"/>
      <c r="S93" s="175" t="s">
        <v>59</v>
      </c>
      <c r="T93" s="176"/>
    </row>
    <row r="94" spans="1:20" s="149" customFormat="1" ht="22.15" customHeight="1" x14ac:dyDescent="0.2">
      <c r="A94" s="137">
        <v>8</v>
      </c>
      <c r="B94" s="137" t="s">
        <v>3</v>
      </c>
      <c r="C94" s="137" t="s">
        <v>18</v>
      </c>
      <c r="D94" s="138" t="s">
        <v>151</v>
      </c>
      <c r="E94" s="137" t="s">
        <v>23</v>
      </c>
      <c r="F94" s="137" t="s">
        <v>26</v>
      </c>
      <c r="G94" s="139" t="s">
        <v>19</v>
      </c>
      <c r="H94" s="140" t="s">
        <v>20</v>
      </c>
      <c r="I94" s="141" t="s">
        <v>20</v>
      </c>
      <c r="J94" s="147"/>
      <c r="K94" s="148" t="s">
        <v>60</v>
      </c>
      <c r="L94" s="148" t="s">
        <v>61</v>
      </c>
      <c r="M94" s="148" t="s">
        <v>60</v>
      </c>
      <c r="N94" s="148" t="s">
        <v>61</v>
      </c>
      <c r="O94" s="148" t="s">
        <v>60</v>
      </c>
      <c r="P94" s="148" t="s">
        <v>61</v>
      </c>
      <c r="Q94" s="148" t="s">
        <v>60</v>
      </c>
      <c r="R94" s="148" t="s">
        <v>61</v>
      </c>
      <c r="S94" s="148" t="s">
        <v>60</v>
      </c>
      <c r="T94" s="148" t="s">
        <v>61</v>
      </c>
    </row>
    <row r="95" spans="1:20" s="149" customFormat="1" ht="25.5" customHeight="1" x14ac:dyDescent="0.2">
      <c r="A95" s="142" t="s">
        <v>218</v>
      </c>
      <c r="B95" s="142" t="s">
        <v>183</v>
      </c>
      <c r="C95" s="142" t="s">
        <v>69</v>
      </c>
      <c r="D95" s="160" t="s">
        <v>221</v>
      </c>
      <c r="E95" s="153" t="s">
        <v>4</v>
      </c>
      <c r="F95" s="161">
        <v>0.4</v>
      </c>
      <c r="G95" s="145">
        <v>712.62</v>
      </c>
      <c r="H95" s="145">
        <f t="shared" ref="H95:H96" si="71">F95*G95</f>
        <v>285.048</v>
      </c>
      <c r="I95" s="145">
        <f>(F95*G95)*(1+$F$101)</f>
        <v>363.00862800000004</v>
      </c>
      <c r="J95" s="147"/>
      <c r="K95" s="150">
        <f t="shared" ref="K95" si="72">(L95/100)*$I95</f>
        <v>0</v>
      </c>
      <c r="L95" s="151"/>
      <c r="M95" s="150">
        <f t="shared" ref="M95" si="73">(N95/100)*$I95</f>
        <v>0</v>
      </c>
      <c r="N95" s="151"/>
      <c r="O95" s="150">
        <f t="shared" ref="O95" si="74">(P95/100)*$I95</f>
        <v>0</v>
      </c>
      <c r="P95" s="151"/>
      <c r="Q95" s="150">
        <f t="shared" ref="Q95" si="75">(R95/100)*$I95</f>
        <v>0</v>
      </c>
      <c r="R95" s="151"/>
      <c r="S95" s="150">
        <f t="shared" ref="S95" si="76">(T95/100)*$I95</f>
        <v>0</v>
      </c>
      <c r="T95" s="151"/>
    </row>
    <row r="96" spans="1:20" s="149" customFormat="1" ht="25.5" customHeight="1" x14ac:dyDescent="0.2">
      <c r="A96" s="142" t="s">
        <v>219</v>
      </c>
      <c r="B96" s="142">
        <v>101979</v>
      </c>
      <c r="C96" s="142" t="s">
        <v>69</v>
      </c>
      <c r="D96" s="162" t="s">
        <v>216</v>
      </c>
      <c r="E96" s="163" t="s">
        <v>7</v>
      </c>
      <c r="F96" s="164">
        <v>42.91</v>
      </c>
      <c r="G96" s="145">
        <v>53.24</v>
      </c>
      <c r="H96" s="145">
        <f t="shared" si="71"/>
        <v>2284.5283999999997</v>
      </c>
      <c r="I96" s="145">
        <f>(F96*G96)*(1+$F$101)</f>
        <v>2909.3469173999997</v>
      </c>
      <c r="J96" s="147"/>
      <c r="K96" s="150"/>
      <c r="L96" s="151"/>
      <c r="M96" s="150"/>
      <c r="N96" s="151"/>
      <c r="O96" s="150"/>
      <c r="P96" s="151"/>
      <c r="Q96" s="150"/>
      <c r="R96" s="151"/>
      <c r="S96" s="150"/>
      <c r="T96" s="151"/>
    </row>
    <row r="97" spans="1:24" s="149" customFormat="1" ht="25.5" customHeight="1" x14ac:dyDescent="0.2">
      <c r="A97" s="142" t="s">
        <v>220</v>
      </c>
      <c r="B97" s="142" t="s">
        <v>152</v>
      </c>
      <c r="C97" s="142" t="s">
        <v>69</v>
      </c>
      <c r="D97" s="160" t="s">
        <v>153</v>
      </c>
      <c r="E97" s="153" t="s">
        <v>4</v>
      </c>
      <c r="F97" s="161">
        <v>220</v>
      </c>
      <c r="G97" s="145">
        <v>11.81</v>
      </c>
      <c r="H97" s="145">
        <f t="shared" ref="H97" si="77">F97*G97</f>
        <v>2598.2000000000003</v>
      </c>
      <c r="I97" s="145">
        <f>(F97*G97)*(1+$F$101)</f>
        <v>3308.8077000000008</v>
      </c>
      <c r="J97" s="147"/>
      <c r="K97" s="150">
        <f t="shared" ref="K97" si="78">(L97/100)*$I97</f>
        <v>0</v>
      </c>
      <c r="L97" s="151"/>
      <c r="M97" s="150">
        <f t="shared" ref="M97" si="79">(N97/100)*$I97</f>
        <v>0</v>
      </c>
      <c r="N97" s="151"/>
      <c r="O97" s="150">
        <f t="shared" ref="O97" si="80">(P97/100)*$I97</f>
        <v>0</v>
      </c>
      <c r="P97" s="151"/>
      <c r="Q97" s="150">
        <f t="shared" ref="Q97" si="81">(R97/100)*$I97</f>
        <v>0</v>
      </c>
      <c r="R97" s="151"/>
      <c r="S97" s="150">
        <f t="shared" ref="S97" si="82">(T97/100)*$I97</f>
        <v>0</v>
      </c>
      <c r="T97" s="151"/>
    </row>
    <row r="98" spans="1:24" s="14" customFormat="1" ht="18.600000000000001" customHeight="1" x14ac:dyDescent="0.2">
      <c r="A98" s="177" t="s">
        <v>198</v>
      </c>
      <c r="B98" s="178"/>
      <c r="C98" s="178"/>
      <c r="D98" s="178"/>
      <c r="E98" s="178"/>
      <c r="F98" s="178"/>
      <c r="G98" s="179"/>
      <c r="H98" s="165">
        <f>SUM(H95:H97)</f>
        <v>5167.7764000000006</v>
      </c>
      <c r="I98" s="171">
        <f>SUM(I95:I97)</f>
        <v>6581.163245400001</v>
      </c>
      <c r="J98" s="166"/>
      <c r="K98" s="167" t="e">
        <f>SUM(#REF!)</f>
        <v>#REF!</v>
      </c>
      <c r="L98" s="168" t="e">
        <f>(SUM(#REF!)/$I$72)</f>
        <v>#REF!</v>
      </c>
      <c r="M98" s="169" t="e">
        <f>SUM(#REF!)</f>
        <v>#REF!</v>
      </c>
      <c r="N98" s="170" t="e">
        <f>(SUM(#REF!)/$I$72)</f>
        <v>#REF!</v>
      </c>
      <c r="O98" s="169" t="e">
        <f>SUM(#REF!)</f>
        <v>#REF!</v>
      </c>
      <c r="P98" s="170" t="e">
        <f>(SUM(#REF!)/$I$72)</f>
        <v>#REF!</v>
      </c>
      <c r="Q98" s="169" t="e">
        <f>SUM(#REF!)</f>
        <v>#REF!</v>
      </c>
      <c r="R98" s="170" t="e">
        <f>(SUM(#REF!)/$I$72)</f>
        <v>#REF!</v>
      </c>
      <c r="S98" s="169" t="e">
        <f>SUM(#REF!)</f>
        <v>#REF!</v>
      </c>
      <c r="T98" s="170" t="e">
        <f>(SUM(#REF!)/$I$72)</f>
        <v>#REF!</v>
      </c>
    </row>
    <row r="99" spans="1:24" s="14" customFormat="1" ht="10.15" customHeight="1" x14ac:dyDescent="0.2">
      <c r="A99" s="15"/>
      <c r="B99" s="15"/>
      <c r="C99" s="15"/>
      <c r="D99" s="15"/>
      <c r="E99" s="15"/>
      <c r="F99" s="15"/>
      <c r="G99" s="16"/>
      <c r="H99" s="16"/>
      <c r="I99" s="16"/>
      <c r="J99"/>
      <c r="K99"/>
      <c r="L99"/>
      <c r="M99"/>
      <c r="N99"/>
      <c r="O99"/>
      <c r="P99"/>
      <c r="Q99"/>
      <c r="R99"/>
      <c r="S99"/>
      <c r="T99"/>
      <c r="U99"/>
    </row>
    <row r="100" spans="1:24" s="14" customFormat="1" ht="26.45" customHeight="1" x14ac:dyDescent="0.2">
      <c r="A100" s="190" t="s">
        <v>34</v>
      </c>
      <c r="B100" s="190"/>
      <c r="C100" s="190"/>
      <c r="D100" s="190"/>
      <c r="E100" s="190"/>
      <c r="F100" s="191"/>
      <c r="G100" s="199">
        <f>SUM(H18:H98)/2</f>
        <v>126148.43743970002</v>
      </c>
      <c r="H100" s="200"/>
      <c r="I100" s="201"/>
      <c r="J100"/>
      <c r="K100" s="195" t="s">
        <v>63</v>
      </c>
      <c r="L100" s="195"/>
      <c r="M100" s="195" t="s">
        <v>63</v>
      </c>
      <c r="N100" s="195"/>
      <c r="O100" s="195" t="s">
        <v>63</v>
      </c>
      <c r="P100" s="195"/>
      <c r="Q100" s="195" t="s">
        <v>63</v>
      </c>
      <c r="R100" s="195"/>
      <c r="S100" s="195" t="s">
        <v>63</v>
      </c>
      <c r="T100" s="195"/>
      <c r="U100"/>
      <c r="X100" s="20"/>
    </row>
    <row r="101" spans="1:24" s="14" customFormat="1" ht="26.45" customHeight="1" x14ac:dyDescent="0.2">
      <c r="A101" s="188" t="s">
        <v>40</v>
      </c>
      <c r="B101" s="189"/>
      <c r="C101" s="189"/>
      <c r="D101" s="189"/>
      <c r="E101" s="189"/>
      <c r="F101" s="19">
        <v>0.27350000000000002</v>
      </c>
      <c r="G101" s="192">
        <f>G100*0.2735</f>
        <v>34501.597639757958</v>
      </c>
      <c r="H101" s="193"/>
      <c r="I101" s="194"/>
      <c r="J101"/>
      <c r="K101" s="196">
        <f>L14</f>
        <v>1</v>
      </c>
      <c r="L101" s="197"/>
      <c r="M101" s="196">
        <f>N14</f>
        <v>2</v>
      </c>
      <c r="N101" s="197"/>
      <c r="O101" s="196">
        <f>P14</f>
        <v>3</v>
      </c>
      <c r="P101" s="197"/>
      <c r="Q101" s="196">
        <f>R14</f>
        <v>4</v>
      </c>
      <c r="R101" s="197"/>
      <c r="S101" s="196">
        <f>T14</f>
        <v>5</v>
      </c>
      <c r="T101" s="197"/>
      <c r="U101"/>
      <c r="X101" s="20"/>
    </row>
    <row r="102" spans="1:24" s="14" customFormat="1" ht="26.45" customHeight="1" x14ac:dyDescent="0.2">
      <c r="A102" s="185" t="s">
        <v>35</v>
      </c>
      <c r="B102" s="185"/>
      <c r="C102" s="185"/>
      <c r="D102" s="185"/>
      <c r="E102" s="185"/>
      <c r="F102" s="185"/>
      <c r="G102" s="186">
        <f>SUM(I18:I98)/2</f>
        <v>160650.03507945797</v>
      </c>
      <c r="H102" s="186"/>
      <c r="I102" s="186"/>
      <c r="J102"/>
      <c r="K102" s="59" t="e">
        <f>SUM(K20:K52)/2</f>
        <v>#REF!</v>
      </c>
      <c r="L102" s="60" t="e">
        <f>((SUM(K20:K52)/2)/$G$102)</f>
        <v>#REF!</v>
      </c>
      <c r="M102" s="59" t="e">
        <f>SUM(M20:M52)/2</f>
        <v>#REF!</v>
      </c>
      <c r="N102" s="60" t="e">
        <f>((SUM(M20:M52)/2)/$G$102)</f>
        <v>#REF!</v>
      </c>
      <c r="O102" s="59" t="e">
        <f>SUM(O20:O52)/2</f>
        <v>#REF!</v>
      </c>
      <c r="P102" s="60" t="e">
        <f>((SUM(O20:O52)/2)/$G$102)</f>
        <v>#REF!</v>
      </c>
      <c r="Q102" s="59" t="e">
        <f>SUM(Q20:Q52)/2</f>
        <v>#REF!</v>
      </c>
      <c r="R102" s="60" t="e">
        <f>((SUM(Q20:Q52)/2)/$G$102)</f>
        <v>#REF!</v>
      </c>
      <c r="S102" s="59" t="e">
        <f>SUM(S20:S52)/2</f>
        <v>#REF!</v>
      </c>
      <c r="T102" s="60" t="e">
        <f>((SUM(S20:S52)/2)/$G$102)</f>
        <v>#REF!</v>
      </c>
      <c r="U102"/>
    </row>
    <row r="103" spans="1:24" ht="6" customHeight="1" x14ac:dyDescent="0.2"/>
    <row r="104" spans="1:24" ht="21" customHeight="1" x14ac:dyDescent="0.2">
      <c r="A104" s="174" t="s">
        <v>248</v>
      </c>
      <c r="B104" s="174"/>
      <c r="C104" s="174"/>
      <c r="D104" s="174"/>
      <c r="E104" s="174"/>
      <c r="F104" s="174"/>
      <c r="G104" s="174"/>
      <c r="H104" s="174"/>
      <c r="I104" s="174"/>
    </row>
    <row r="105" spans="1:24" ht="13.5" customHeight="1" x14ac:dyDescent="0.2"/>
    <row r="106" spans="1:24" ht="13.5" customHeight="1" x14ac:dyDescent="0.2"/>
    <row r="107" spans="1:24" ht="13.5" customHeight="1" x14ac:dyDescent="0.2"/>
    <row r="108" spans="1:24" ht="13.5" customHeight="1" x14ac:dyDescent="0.2"/>
    <row r="109" spans="1:24" ht="22.15" customHeight="1" x14ac:dyDescent="0.2">
      <c r="A109" s="187" t="s">
        <v>247</v>
      </c>
      <c r="B109" s="187"/>
      <c r="C109" s="187"/>
      <c r="D109" s="187"/>
      <c r="E109" s="187"/>
      <c r="F109" s="187"/>
      <c r="G109" s="187"/>
      <c r="H109" s="187"/>
      <c r="I109" s="187"/>
    </row>
    <row r="110" spans="1:24" ht="22.15" customHeight="1" x14ac:dyDescent="0.2">
      <c r="A110" s="203" t="s">
        <v>36</v>
      </c>
      <c r="B110" s="203"/>
      <c r="C110" s="203"/>
      <c r="D110" s="203"/>
      <c r="E110" s="203"/>
      <c r="F110" s="203"/>
      <c r="G110" s="203"/>
      <c r="H110" s="203"/>
      <c r="I110" s="203"/>
    </row>
    <row r="111" spans="1:24" ht="12" customHeight="1" x14ac:dyDescent="0.2">
      <c r="A111" s="17"/>
      <c r="B111" s="17"/>
      <c r="C111" s="17"/>
      <c r="D111" s="17"/>
      <c r="E111" s="17"/>
      <c r="F111" s="17"/>
    </row>
    <row r="112" spans="1:24" ht="12" customHeight="1" x14ac:dyDescent="0.2">
      <c r="A112" s="17"/>
      <c r="B112" s="17"/>
      <c r="C112" s="17"/>
      <c r="D112" s="17"/>
      <c r="E112" s="17"/>
      <c r="F112" s="17"/>
    </row>
    <row r="113" spans="1:9" ht="12" customHeight="1" x14ac:dyDescent="0.2">
      <c r="A113" s="17"/>
      <c r="B113" s="17"/>
      <c r="C113" s="17"/>
      <c r="D113" s="17"/>
      <c r="E113" s="17"/>
      <c r="F113" s="17"/>
    </row>
    <row r="114" spans="1:9" ht="12" customHeight="1" x14ac:dyDescent="0.2">
      <c r="A114" s="17"/>
      <c r="B114" s="17"/>
      <c r="C114" s="17"/>
      <c r="D114" s="17"/>
      <c r="E114" s="17"/>
      <c r="F114" s="17"/>
    </row>
    <row r="115" spans="1:9" ht="12" customHeight="1" x14ac:dyDescent="0.2">
      <c r="A115" s="17"/>
      <c r="B115" s="17"/>
      <c r="C115" s="17"/>
      <c r="D115" s="17"/>
      <c r="E115" s="17"/>
      <c r="F115" s="17"/>
    </row>
    <row r="116" spans="1:9" ht="12" customHeight="1" x14ac:dyDescent="0.2">
      <c r="A116" s="17"/>
      <c r="B116" s="17"/>
      <c r="C116" s="17"/>
      <c r="D116" s="172"/>
      <c r="E116" s="17"/>
      <c r="F116" s="17"/>
    </row>
    <row r="117" spans="1:9" ht="12" customHeight="1" x14ac:dyDescent="0.2">
      <c r="A117" s="17"/>
      <c r="B117" s="17"/>
      <c r="C117" s="17"/>
      <c r="D117" s="173"/>
      <c r="E117" s="17"/>
      <c r="F117" s="17"/>
    </row>
    <row r="118" spans="1:9" ht="22.15" customHeight="1" x14ac:dyDescent="0.2">
      <c r="A118" s="32"/>
      <c r="B118" s="41"/>
      <c r="C118" s="37"/>
      <c r="D118" s="32"/>
      <c r="E118" s="202"/>
      <c r="F118" s="202"/>
      <c r="G118" s="202"/>
      <c r="H118" s="202"/>
      <c r="I118" s="202"/>
    </row>
    <row r="119" spans="1:9" ht="22.15" customHeight="1" x14ac:dyDescent="0.2">
      <c r="A119" s="30"/>
      <c r="B119" s="40"/>
      <c r="C119" s="40"/>
      <c r="D119" s="40"/>
      <c r="E119" s="184"/>
      <c r="F119" s="184"/>
      <c r="G119" s="184"/>
      <c r="H119" s="184"/>
      <c r="I119" s="184"/>
    </row>
    <row r="120" spans="1:9" ht="22.15" customHeight="1" x14ac:dyDescent="0.2">
      <c r="A120" s="30"/>
      <c r="B120" s="40"/>
      <c r="C120" s="40"/>
      <c r="D120" s="40"/>
      <c r="E120" s="135"/>
      <c r="F120" s="135"/>
      <c r="G120" s="135"/>
      <c r="H120" s="135"/>
      <c r="I120" s="135"/>
    </row>
    <row r="121" spans="1:9" ht="22.15" customHeight="1" x14ac:dyDescent="0.2">
      <c r="A121" s="30"/>
      <c r="B121" s="40"/>
      <c r="C121" s="40"/>
      <c r="D121" s="40"/>
      <c r="E121" s="135"/>
      <c r="F121" s="135"/>
      <c r="G121" s="135"/>
      <c r="H121" s="135"/>
      <c r="I121" s="135"/>
    </row>
    <row r="122" spans="1:9" ht="22.15" customHeight="1" x14ac:dyDescent="0.2">
      <c r="A122" s="31"/>
      <c r="B122" s="39"/>
      <c r="C122" s="36"/>
      <c r="D122" s="36"/>
      <c r="E122" s="198"/>
      <c r="F122" s="198"/>
      <c r="G122" s="198"/>
      <c r="H122" s="198"/>
      <c r="I122" s="198"/>
    </row>
    <row r="123" spans="1:9" ht="21.75" customHeight="1" x14ac:dyDescent="0.2">
      <c r="A123" s="31"/>
      <c r="B123" s="38"/>
      <c r="C123" s="38"/>
      <c r="D123" s="38"/>
      <c r="E123" s="31"/>
      <c r="F123" s="31"/>
      <c r="G123" s="31"/>
      <c r="H123" s="31"/>
      <c r="I123" s="117"/>
    </row>
    <row r="124" spans="1:9" ht="22.15" customHeight="1" x14ac:dyDescent="0.2">
      <c r="F124" s="17"/>
    </row>
    <row r="125" spans="1:9" ht="22.15" customHeight="1" x14ac:dyDescent="0.2">
      <c r="A125" s="32"/>
      <c r="B125" s="41"/>
      <c r="C125" s="37"/>
      <c r="D125" s="32"/>
      <c r="E125" s="202"/>
      <c r="F125" s="202"/>
      <c r="G125" s="202"/>
      <c r="H125" s="202"/>
      <c r="I125" s="202"/>
    </row>
    <row r="126" spans="1:9" ht="22.15" customHeight="1" x14ac:dyDescent="0.2">
      <c r="A126" s="30"/>
      <c r="B126" s="40"/>
      <c r="C126" s="40"/>
      <c r="D126" s="40"/>
      <c r="E126" s="184"/>
      <c r="F126" s="184"/>
      <c r="G126" s="184"/>
      <c r="H126" s="184"/>
      <c r="I126" s="184"/>
    </row>
    <row r="127" spans="1:9" ht="22.15" customHeight="1" x14ac:dyDescent="0.2">
      <c r="A127" s="31"/>
      <c r="B127" s="39"/>
      <c r="C127" s="70"/>
      <c r="D127" s="36"/>
      <c r="E127" s="198"/>
      <c r="F127" s="198"/>
      <c r="G127" s="198"/>
      <c r="H127" s="198"/>
      <c r="I127" s="198"/>
    </row>
    <row r="128" spans="1:9" ht="21.75" customHeight="1" x14ac:dyDescent="0.2">
      <c r="A128" s="31"/>
      <c r="B128" s="38"/>
      <c r="C128" s="38"/>
      <c r="D128" s="38"/>
      <c r="E128" s="31"/>
      <c r="F128" s="31"/>
      <c r="G128" s="31"/>
      <c r="H128" s="31"/>
      <c r="I128" s="117"/>
    </row>
    <row r="129" spans="1:20" ht="22.15" customHeight="1" x14ac:dyDescent="0.2">
      <c r="F129" s="17"/>
    </row>
    <row r="130" spans="1:20" ht="22.15" customHeight="1" x14ac:dyDescent="0.2">
      <c r="F130" s="17"/>
    </row>
    <row r="131" spans="1:20" ht="22.15" customHeight="1" x14ac:dyDescent="0.2">
      <c r="F131" s="17"/>
    </row>
    <row r="132" spans="1:20" ht="22.15" customHeight="1" x14ac:dyDescent="0.2">
      <c r="A132"/>
      <c r="B132" s="35"/>
      <c r="C132" s="35"/>
      <c r="D132" s="35"/>
      <c r="E132" s="35"/>
      <c r="F132" s="35"/>
      <c r="G132" s="35"/>
      <c r="H132" s="35"/>
      <c r="I132" s="118"/>
      <c r="J132" s="35"/>
      <c r="L132" s="2"/>
      <c r="M132" s="2"/>
      <c r="N132" s="2"/>
      <c r="O132" s="2"/>
      <c r="P132" s="2"/>
      <c r="Q132" s="2"/>
      <c r="R132" s="2"/>
      <c r="S132" s="2"/>
      <c r="T132" s="2"/>
    </row>
    <row r="133" spans="1:20" ht="22.15" customHeight="1" x14ac:dyDescent="0.2">
      <c r="A133"/>
      <c r="B133" s="35"/>
      <c r="C133" s="35"/>
      <c r="D133" s="35"/>
      <c r="E133" s="35"/>
      <c r="F133" s="35"/>
      <c r="G133" s="35"/>
      <c r="H133" s="35"/>
      <c r="I133" s="118"/>
      <c r="J133" s="35"/>
      <c r="L133" s="2"/>
      <c r="M133" s="2"/>
      <c r="N133" s="2"/>
      <c r="O133" s="2"/>
      <c r="P133" s="2"/>
      <c r="Q133" s="2"/>
      <c r="R133" s="2"/>
      <c r="S133" s="2"/>
      <c r="T133" s="2"/>
    </row>
    <row r="134" spans="1:20" ht="22.15" customHeight="1" x14ac:dyDescent="0.2">
      <c r="A134"/>
      <c r="B134" s="35"/>
      <c r="C134" s="35"/>
      <c r="D134" s="35"/>
      <c r="E134" s="35"/>
      <c r="F134" s="35"/>
      <c r="G134" s="35"/>
      <c r="H134" s="35"/>
      <c r="I134" s="118"/>
      <c r="J134" s="35"/>
      <c r="L134" s="2"/>
      <c r="M134" s="2"/>
      <c r="N134" s="2"/>
      <c r="O134" s="2"/>
      <c r="P134" s="2"/>
      <c r="Q134" s="2"/>
      <c r="R134" s="2"/>
      <c r="S134" s="2"/>
      <c r="T134" s="2"/>
    </row>
    <row r="135" spans="1:20" ht="22.15" customHeight="1" x14ac:dyDescent="0.2">
      <c r="A135"/>
      <c r="B135" s="35"/>
      <c r="C135" s="35"/>
      <c r="D135" s="35"/>
      <c r="E135" s="35"/>
      <c r="F135" s="35"/>
      <c r="G135" s="35"/>
      <c r="H135" s="35"/>
      <c r="I135" s="118"/>
      <c r="J135" s="35"/>
      <c r="L135" s="2"/>
      <c r="M135" s="2"/>
      <c r="N135" s="2"/>
      <c r="O135" s="2"/>
      <c r="P135" s="2"/>
      <c r="Q135" s="2"/>
      <c r="R135" s="2"/>
      <c r="S135" s="2"/>
      <c r="T135" s="2"/>
    </row>
    <row r="136" spans="1:20" ht="22.15" customHeight="1" x14ac:dyDescent="0.2">
      <c r="A136"/>
      <c r="B136" s="35"/>
      <c r="C136" s="35"/>
      <c r="D136" s="35"/>
      <c r="E136" s="35"/>
      <c r="F136" s="35"/>
      <c r="G136" s="35"/>
      <c r="H136" s="35"/>
      <c r="I136" s="118"/>
      <c r="J136" s="35"/>
      <c r="L136" s="2"/>
      <c r="M136" s="2"/>
      <c r="N136" s="2"/>
      <c r="O136" s="2"/>
      <c r="P136" s="2"/>
      <c r="Q136" s="2"/>
      <c r="R136" s="2"/>
      <c r="S136" s="2"/>
      <c r="T136" s="2"/>
    </row>
    <row r="137" spans="1:20" ht="22.15" customHeight="1" x14ac:dyDescent="0.2">
      <c r="A137"/>
      <c r="B137" s="35"/>
      <c r="C137" s="35"/>
      <c r="D137" s="35"/>
      <c r="E137" s="35"/>
      <c r="F137" s="35"/>
      <c r="G137" s="35"/>
      <c r="H137" s="35"/>
      <c r="I137" s="118"/>
      <c r="J137" s="35"/>
      <c r="L137" s="2"/>
      <c r="M137" s="2"/>
      <c r="N137" s="2"/>
      <c r="O137" s="2"/>
      <c r="P137" s="2"/>
      <c r="Q137" s="2"/>
      <c r="R137" s="2"/>
      <c r="S137" s="2"/>
      <c r="T137" s="2"/>
    </row>
    <row r="138" spans="1:20" ht="105" customHeight="1" x14ac:dyDescent="0.2">
      <c r="A138"/>
      <c r="B138" s="35"/>
      <c r="C138" s="35"/>
      <c r="D138" s="35"/>
      <c r="E138" s="35"/>
      <c r="F138" s="35"/>
      <c r="G138" s="35"/>
      <c r="H138" s="35"/>
      <c r="I138" s="118"/>
      <c r="J138" s="35"/>
      <c r="L138" s="2"/>
      <c r="M138" s="2"/>
      <c r="N138" s="2"/>
      <c r="O138" s="2"/>
      <c r="P138" s="2"/>
      <c r="Q138" s="2"/>
      <c r="R138" s="2"/>
      <c r="S138" s="2"/>
      <c r="T138" s="2"/>
    </row>
    <row r="139" spans="1:20" ht="22.15" customHeight="1" x14ac:dyDescent="0.2">
      <c r="A139"/>
      <c r="B139" s="35"/>
      <c r="C139" s="35"/>
      <c r="D139" s="35"/>
      <c r="E139" s="35"/>
      <c r="F139" s="35"/>
      <c r="G139" s="35"/>
      <c r="H139" s="35"/>
      <c r="I139" s="118"/>
      <c r="J139" s="35"/>
      <c r="L139" s="2"/>
      <c r="M139" s="2"/>
      <c r="N139" s="2"/>
      <c r="O139" s="2"/>
      <c r="P139" s="2"/>
      <c r="Q139" s="2"/>
      <c r="R139" s="2"/>
      <c r="S139" s="2"/>
      <c r="T139" s="2"/>
    </row>
    <row r="140" spans="1:20" ht="22.15" customHeight="1" x14ac:dyDescent="0.2">
      <c r="A140"/>
      <c r="B140" s="35"/>
      <c r="C140" s="35"/>
      <c r="D140" s="35"/>
      <c r="E140" s="35"/>
      <c r="F140" s="35"/>
      <c r="G140" s="35"/>
      <c r="H140" s="35"/>
      <c r="I140" s="118"/>
      <c r="J140" s="35"/>
      <c r="L140" s="2"/>
      <c r="M140" s="2"/>
      <c r="N140" s="2"/>
      <c r="O140" s="2"/>
      <c r="P140" s="2"/>
      <c r="Q140" s="2"/>
      <c r="R140" s="2"/>
      <c r="S140" s="2"/>
      <c r="T140" s="2"/>
    </row>
    <row r="141" spans="1:20" ht="102.6" customHeight="1" x14ac:dyDescent="0.2">
      <c r="A141"/>
      <c r="B141" s="35"/>
      <c r="C141" s="35"/>
      <c r="D141" s="35"/>
      <c r="E141" s="35"/>
      <c r="F141" s="35"/>
      <c r="G141" s="35"/>
      <c r="H141" s="35"/>
      <c r="I141" s="118"/>
      <c r="J141" s="35"/>
      <c r="L141" s="2"/>
      <c r="M141" s="2"/>
      <c r="N141" s="2"/>
      <c r="O141" s="2"/>
      <c r="P141" s="2"/>
      <c r="Q141" s="2"/>
      <c r="R141" s="2"/>
      <c r="S141" s="2"/>
      <c r="T141" s="2"/>
    </row>
    <row r="142" spans="1:20" ht="22.15" customHeight="1" x14ac:dyDescent="0.2">
      <c r="A142"/>
      <c r="B142" s="35"/>
      <c r="C142" s="35"/>
      <c r="D142" s="35"/>
      <c r="E142" s="35"/>
      <c r="F142" s="35"/>
      <c r="G142" s="35"/>
      <c r="H142" s="35"/>
      <c r="I142" s="118"/>
      <c r="J142" s="35"/>
      <c r="L142" s="2"/>
      <c r="M142" s="2"/>
      <c r="N142" s="2"/>
      <c r="O142" s="2"/>
      <c r="P142" s="2"/>
      <c r="Q142" s="2"/>
      <c r="R142" s="2"/>
      <c r="S142" s="2"/>
      <c r="T142" s="2"/>
    </row>
    <row r="143" spans="1:20" ht="22.15" customHeight="1" x14ac:dyDescent="0.2">
      <c r="A143"/>
      <c r="B143" s="35"/>
      <c r="C143" s="35"/>
      <c r="D143" s="35"/>
      <c r="E143" s="35"/>
      <c r="F143" s="35"/>
      <c r="G143" s="35"/>
      <c r="H143" s="35"/>
      <c r="I143" s="118"/>
      <c r="J143" s="35"/>
      <c r="L143" s="2"/>
      <c r="M143" s="2"/>
      <c r="N143" s="2"/>
      <c r="O143" s="2"/>
      <c r="P143" s="2"/>
      <c r="Q143" s="2"/>
      <c r="R143" s="2"/>
      <c r="S143" s="2"/>
      <c r="T143" s="2"/>
    </row>
    <row r="144" spans="1:20" ht="22.15" customHeight="1" x14ac:dyDescent="0.2">
      <c r="A144"/>
      <c r="B144" s="35"/>
      <c r="C144" s="35"/>
      <c r="D144" s="35"/>
      <c r="E144" s="35"/>
      <c r="F144" s="35"/>
      <c r="G144" s="35"/>
      <c r="H144" s="35"/>
      <c r="I144" s="118"/>
      <c r="J144" s="35"/>
      <c r="L144" s="2"/>
      <c r="M144" s="2"/>
      <c r="N144" s="2"/>
      <c r="O144" s="2"/>
      <c r="P144" s="2"/>
      <c r="Q144" s="2"/>
      <c r="R144" s="2"/>
      <c r="S144" s="2"/>
      <c r="T144" s="2"/>
    </row>
    <row r="145" spans="1:20" ht="22.15" customHeight="1" x14ac:dyDescent="0.2">
      <c r="A145"/>
      <c r="B145" s="35"/>
      <c r="C145" s="35"/>
      <c r="D145" s="35"/>
      <c r="E145" s="35"/>
      <c r="F145" s="35"/>
      <c r="G145" s="35"/>
      <c r="H145" s="35"/>
      <c r="I145" s="118"/>
      <c r="J145" s="35"/>
      <c r="L145" s="2"/>
      <c r="M145" s="2"/>
      <c r="N145" s="2"/>
      <c r="O145" s="2"/>
      <c r="P145" s="2"/>
      <c r="Q145" s="2"/>
      <c r="R145" s="2"/>
      <c r="S145" s="2"/>
      <c r="T145" s="2"/>
    </row>
  </sheetData>
  <mergeCells count="93">
    <mergeCell ref="K53:L53"/>
    <mergeCell ref="M53:N53"/>
    <mergeCell ref="O53:P53"/>
    <mergeCell ref="M101:N101"/>
    <mergeCell ref="Q53:R53"/>
    <mergeCell ref="O100:P100"/>
    <mergeCell ref="O101:P101"/>
    <mergeCell ref="Q100:R100"/>
    <mergeCell ref="Q101:R101"/>
    <mergeCell ref="O74:P74"/>
    <mergeCell ref="Q74:R74"/>
    <mergeCell ref="O27:P27"/>
    <mergeCell ref="Q27:R27"/>
    <mergeCell ref="S27:T27"/>
    <mergeCell ref="K40:L40"/>
    <mergeCell ref="K93:L93"/>
    <mergeCell ref="M93:N93"/>
    <mergeCell ref="O93:P93"/>
    <mergeCell ref="Q93:R93"/>
    <mergeCell ref="S93:T93"/>
    <mergeCell ref="K65:L65"/>
    <mergeCell ref="M65:N65"/>
    <mergeCell ref="O65:P65"/>
    <mergeCell ref="Q65:R65"/>
    <mergeCell ref="S65:T65"/>
    <mergeCell ref="M40:N40"/>
    <mergeCell ref="O40:P40"/>
    <mergeCell ref="S16:T16"/>
    <mergeCell ref="Q16:R16"/>
    <mergeCell ref="O16:P16"/>
    <mergeCell ref="M16:N16"/>
    <mergeCell ref="K16:L16"/>
    <mergeCell ref="K12:L13"/>
    <mergeCell ref="M12:N13"/>
    <mergeCell ref="O12:P13"/>
    <mergeCell ref="Q12:R13"/>
    <mergeCell ref="S12:T13"/>
    <mergeCell ref="A7:I7"/>
    <mergeCell ref="A9:E9"/>
    <mergeCell ref="F9:I12"/>
    <mergeCell ref="A10:E10"/>
    <mergeCell ref="A11:E11"/>
    <mergeCell ref="A12:E12"/>
    <mergeCell ref="A14:I14"/>
    <mergeCell ref="A16:I16"/>
    <mergeCell ref="A25:G25"/>
    <mergeCell ref="A65:I65"/>
    <mergeCell ref="A72:G72"/>
    <mergeCell ref="A51:G51"/>
    <mergeCell ref="A38:G38"/>
    <mergeCell ref="A40:I40"/>
    <mergeCell ref="A63:G63"/>
    <mergeCell ref="A53:I53"/>
    <mergeCell ref="E127:I127"/>
    <mergeCell ref="A27:I27"/>
    <mergeCell ref="K27:L27"/>
    <mergeCell ref="M27:N27"/>
    <mergeCell ref="A74:I74"/>
    <mergeCell ref="K74:L74"/>
    <mergeCell ref="M74:N74"/>
    <mergeCell ref="A81:G81"/>
    <mergeCell ref="G100:I100"/>
    <mergeCell ref="E122:I122"/>
    <mergeCell ref="E119:I119"/>
    <mergeCell ref="E118:I118"/>
    <mergeCell ref="A110:I110"/>
    <mergeCell ref="E125:I125"/>
    <mergeCell ref="A93:I93"/>
    <mergeCell ref="A98:G98"/>
    <mergeCell ref="Q40:R40"/>
    <mergeCell ref="S40:T40"/>
    <mergeCell ref="E126:I126"/>
    <mergeCell ref="A102:F102"/>
    <mergeCell ref="G102:I102"/>
    <mergeCell ref="A109:I109"/>
    <mergeCell ref="A101:E101"/>
    <mergeCell ref="A100:F100"/>
    <mergeCell ref="G101:I101"/>
    <mergeCell ref="S74:T74"/>
    <mergeCell ref="S53:T53"/>
    <mergeCell ref="S100:T100"/>
    <mergeCell ref="S101:T101"/>
    <mergeCell ref="K100:L100"/>
    <mergeCell ref="K101:L101"/>
    <mergeCell ref="M100:N100"/>
    <mergeCell ref="A104:I104"/>
    <mergeCell ref="S83:T83"/>
    <mergeCell ref="A91:G91"/>
    <mergeCell ref="A83:I83"/>
    <mergeCell ref="K83:L83"/>
    <mergeCell ref="M83:N83"/>
    <mergeCell ref="O83:P83"/>
    <mergeCell ref="Q83:R83"/>
  </mergeCells>
  <phoneticPr fontId="21" type="noConversion"/>
  <printOptions horizontalCentered="1"/>
  <pageMargins left="0.23622047244094491" right="0.23622047244094491" top="0" bottom="0" header="3.937007874015748E-2" footer="0.19685039370078741"/>
  <pageSetup paperSize="9" scale="62" fitToHeight="0" orientation="portrait" r:id="rId1"/>
  <headerFooter>
    <oddFooter>Página &amp;P de &amp;N</oddFooter>
  </headerFooter>
  <rowBreaks count="2" manualBreakCount="2">
    <brk id="48" max="8" man="1"/>
    <brk id="92" max="8" man="1"/>
  </rowBreaks>
  <ignoredErrors>
    <ignoredError sqref="L25:M25 N25:O25 P25:Q25 R25:S25 L102:M102 N102:O102 P102:Q102 R102:S102 L72:S7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A50"/>
  <sheetViews>
    <sheetView showGridLines="0" view="pageBreakPreview" zoomScale="85" zoomScaleNormal="85" zoomScaleSheetLayoutView="85" zoomScalePageLayoutView="55" workbookViewId="0">
      <selection activeCell="D58" sqref="D58"/>
    </sheetView>
  </sheetViews>
  <sheetFormatPr defaultColWidth="8.83203125" defaultRowHeight="15.75" x14ac:dyDescent="0.2"/>
  <cols>
    <col min="1" max="1" width="18.83203125" style="18" customWidth="1"/>
    <col min="2" max="2" width="22.33203125" style="18" customWidth="1"/>
    <col min="3" max="3" width="70.1640625" style="18" customWidth="1"/>
    <col min="4" max="4" width="15" style="18" customWidth="1"/>
    <col min="5" max="5" width="16.5" style="18" customWidth="1"/>
    <col min="6" max="6" width="24.1640625" style="18" customWidth="1"/>
    <col min="7" max="7" width="22.33203125" style="78" customWidth="1"/>
    <col min="8" max="8" width="10.5" style="18" customWidth="1"/>
    <col min="9" max="16384" width="8.83203125" style="18"/>
  </cols>
  <sheetData>
    <row r="1" spans="1:989" s="71" customFormat="1" x14ac:dyDescent="0.2">
      <c r="G1" s="78"/>
    </row>
    <row r="2" spans="1:989" s="71" customFormat="1" x14ac:dyDescent="0.2">
      <c r="G2" s="78"/>
    </row>
    <row r="3" spans="1:989" s="71" customFormat="1" ht="62.25" customHeight="1" x14ac:dyDescent="0.2">
      <c r="G3" s="78"/>
    </row>
    <row r="4" spans="1:989" s="2" customFormat="1" ht="15" x14ac:dyDescent="0.2">
      <c r="A4" s="12"/>
      <c r="B4" s="12"/>
      <c r="C4" s="12"/>
      <c r="D4" s="12"/>
      <c r="E4" s="12"/>
      <c r="F4" s="12"/>
      <c r="G4" s="79"/>
    </row>
    <row r="5" spans="1:989" s="2" customFormat="1" ht="28.5" customHeight="1" x14ac:dyDescent="0.2">
      <c r="A5" s="75" t="s">
        <v>140</v>
      </c>
      <c r="B5" s="67"/>
      <c r="C5" s="67"/>
      <c r="D5" s="210" t="s">
        <v>241</v>
      </c>
      <c r="E5" s="210"/>
      <c r="F5" s="210"/>
      <c r="G5" s="210"/>
    </row>
    <row r="6" spans="1:989" s="2" customFormat="1" ht="21.75" customHeight="1" x14ac:dyDescent="0.2">
      <c r="A6" s="76" t="s">
        <v>30</v>
      </c>
      <c r="B6" s="68"/>
      <c r="C6" s="68"/>
      <c r="D6" s="210"/>
      <c r="E6" s="210"/>
      <c r="F6" s="210"/>
      <c r="G6" s="210"/>
    </row>
    <row r="7" spans="1:989" s="2" customFormat="1" ht="20.25" customHeight="1" x14ac:dyDescent="0.2">
      <c r="A7" s="76" t="s">
        <v>79</v>
      </c>
      <c r="B7" s="68"/>
      <c r="C7" s="68"/>
      <c r="D7" s="210"/>
      <c r="E7" s="210"/>
      <c r="F7" s="210"/>
      <c r="G7" s="210"/>
    </row>
    <row r="8" spans="1:989" s="2" customFormat="1" ht="24" customHeight="1" x14ac:dyDescent="0.2">
      <c r="A8" s="77" t="s">
        <v>246</v>
      </c>
      <c r="B8" s="65"/>
      <c r="C8" s="66"/>
      <c r="D8" s="210"/>
      <c r="E8" s="210"/>
      <c r="F8" s="210"/>
      <c r="G8" s="210"/>
    </row>
    <row r="9" spans="1:989" s="2" customFormat="1" x14ac:dyDescent="0.2">
      <c r="A9" s="64"/>
      <c r="B9" s="64"/>
      <c r="C9"/>
      <c r="D9"/>
      <c r="E9"/>
      <c r="F9"/>
      <c r="G9" s="80"/>
    </row>
    <row r="10" spans="1:989" ht="21" x14ac:dyDescent="0.2">
      <c r="A10" s="219" t="s">
        <v>50</v>
      </c>
      <c r="B10" s="219"/>
      <c r="C10" s="219"/>
      <c r="D10" s="219"/>
      <c r="E10" s="219"/>
      <c r="F10" s="219"/>
      <c r="G10" s="219"/>
    </row>
    <row r="11" spans="1:989" s="21" customFormat="1" x14ac:dyDescent="0.2">
      <c r="G11" s="78"/>
    </row>
    <row r="12" spans="1:989" s="23" customFormat="1" ht="18" customHeight="1" x14ac:dyDescent="0.2">
      <c r="A12" s="220" t="s">
        <v>41</v>
      </c>
      <c r="B12" s="220"/>
      <c r="C12" s="24" t="s">
        <v>42</v>
      </c>
      <c r="D12" s="24" t="s">
        <v>24</v>
      </c>
      <c r="E12" s="220" t="s">
        <v>10</v>
      </c>
      <c r="F12" s="220"/>
      <c r="G12" s="81" t="s">
        <v>43</v>
      </c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  <c r="IQ12" s="22"/>
      <c r="IR12" s="22"/>
      <c r="IS12" s="22"/>
      <c r="IT12" s="22"/>
      <c r="IU12" s="22"/>
      <c r="IV12" s="22"/>
      <c r="IW12" s="22"/>
      <c r="IX12" s="22"/>
      <c r="IY12" s="22"/>
      <c r="IZ12" s="22"/>
      <c r="JA12" s="22"/>
      <c r="JB12" s="22"/>
      <c r="JC12" s="22"/>
      <c r="JD12" s="22"/>
      <c r="JE12" s="22"/>
      <c r="JF12" s="22"/>
      <c r="JG12" s="22"/>
      <c r="JH12" s="22"/>
      <c r="JI12" s="22"/>
      <c r="JJ12" s="22"/>
      <c r="JK12" s="22"/>
      <c r="JL12" s="22"/>
      <c r="JM12" s="22"/>
      <c r="JN12" s="22"/>
      <c r="JO12" s="22"/>
      <c r="JP12" s="22"/>
      <c r="JQ12" s="22"/>
      <c r="JR12" s="22"/>
      <c r="JS12" s="22"/>
      <c r="JT12" s="22"/>
      <c r="JU12" s="22"/>
      <c r="JV12" s="22"/>
      <c r="JW12" s="22"/>
      <c r="JX12" s="22"/>
      <c r="JY12" s="22"/>
      <c r="JZ12" s="22"/>
      <c r="KA12" s="22"/>
      <c r="KB12" s="22"/>
      <c r="KC12" s="22"/>
      <c r="KD12" s="22"/>
      <c r="KE12" s="22"/>
      <c r="KF12" s="22"/>
      <c r="KG12" s="22"/>
      <c r="KH12" s="22"/>
      <c r="KI12" s="22"/>
      <c r="KJ12" s="22"/>
      <c r="KK12" s="22"/>
      <c r="KL12" s="22"/>
      <c r="KM12" s="22"/>
      <c r="KN12" s="22"/>
      <c r="KO12" s="22"/>
      <c r="KP12" s="22"/>
      <c r="KQ12" s="22"/>
      <c r="KR12" s="22"/>
      <c r="KS12" s="22"/>
      <c r="KT12" s="22"/>
      <c r="KU12" s="22"/>
      <c r="KV12" s="22"/>
      <c r="KW12" s="22"/>
      <c r="KX12" s="22"/>
      <c r="KY12" s="22"/>
      <c r="KZ12" s="22"/>
      <c r="LA12" s="22"/>
      <c r="LB12" s="22"/>
      <c r="LC12" s="22"/>
      <c r="LD12" s="22"/>
      <c r="LE12" s="22"/>
      <c r="LF12" s="22"/>
      <c r="LG12" s="22"/>
      <c r="LH12" s="22"/>
      <c r="LI12" s="22"/>
      <c r="LJ12" s="22"/>
      <c r="LK12" s="22"/>
      <c r="LL12" s="22"/>
      <c r="LM12" s="22"/>
      <c r="LN12" s="22"/>
      <c r="LO12" s="22"/>
      <c r="LP12" s="22"/>
      <c r="LQ12" s="22"/>
      <c r="LR12" s="22"/>
      <c r="LS12" s="22"/>
      <c r="LT12" s="22"/>
      <c r="LU12" s="22"/>
      <c r="LV12" s="22"/>
      <c r="LW12" s="22"/>
      <c r="LX12" s="22"/>
      <c r="LY12" s="22"/>
      <c r="LZ12" s="22"/>
      <c r="MA12" s="22"/>
      <c r="MB12" s="22"/>
      <c r="MC12" s="22"/>
      <c r="MD12" s="22"/>
      <c r="ME12" s="22"/>
      <c r="MF12" s="22"/>
      <c r="MG12" s="22"/>
      <c r="MH12" s="22"/>
      <c r="MI12" s="22"/>
      <c r="MJ12" s="22"/>
      <c r="MK12" s="22"/>
      <c r="ML12" s="22"/>
      <c r="MM12" s="22"/>
      <c r="MN12" s="22"/>
      <c r="MO12" s="22"/>
      <c r="MP12" s="22"/>
      <c r="MQ12" s="22"/>
      <c r="MR12" s="22"/>
      <c r="MS12" s="22"/>
      <c r="MT12" s="22"/>
      <c r="MU12" s="22"/>
      <c r="MV12" s="22"/>
      <c r="MW12" s="22"/>
      <c r="MX12" s="22"/>
      <c r="MY12" s="22"/>
      <c r="MZ12" s="22"/>
      <c r="NA12" s="22"/>
      <c r="NB12" s="22"/>
      <c r="NC12" s="22"/>
      <c r="ND12" s="22"/>
      <c r="NE12" s="22"/>
      <c r="NF12" s="22"/>
      <c r="NG12" s="22"/>
      <c r="NH12" s="22"/>
      <c r="NI12" s="22"/>
      <c r="NJ12" s="22"/>
      <c r="NK12" s="22"/>
      <c r="NL12" s="22"/>
      <c r="NM12" s="22"/>
      <c r="NN12" s="22"/>
      <c r="NO12" s="22"/>
      <c r="NP12" s="22"/>
      <c r="NQ12" s="22"/>
      <c r="NR12" s="22"/>
      <c r="NS12" s="22"/>
      <c r="NT12" s="22"/>
      <c r="NU12" s="22"/>
      <c r="NV12" s="22"/>
      <c r="NW12" s="22"/>
      <c r="NX12" s="22"/>
      <c r="NY12" s="22"/>
      <c r="NZ12" s="22"/>
      <c r="OA12" s="22"/>
      <c r="OB12" s="22"/>
      <c r="OC12" s="22"/>
      <c r="OD12" s="22"/>
      <c r="OE12" s="22"/>
      <c r="OF12" s="22"/>
      <c r="OG12" s="22"/>
      <c r="OH12" s="22"/>
      <c r="OI12" s="22"/>
      <c r="OJ12" s="22"/>
      <c r="OK12" s="22"/>
      <c r="OL12" s="22"/>
      <c r="OM12" s="22"/>
      <c r="ON12" s="22"/>
      <c r="OO12" s="22"/>
      <c r="OP12" s="22"/>
      <c r="OQ12" s="22"/>
      <c r="OR12" s="22"/>
      <c r="OS12" s="22"/>
      <c r="OT12" s="22"/>
      <c r="OU12" s="22"/>
      <c r="OV12" s="22"/>
      <c r="OW12" s="22"/>
      <c r="OX12" s="22"/>
      <c r="OY12" s="22"/>
      <c r="OZ12" s="22"/>
      <c r="PA12" s="22"/>
      <c r="PB12" s="22"/>
      <c r="PC12" s="22"/>
      <c r="PD12" s="22"/>
      <c r="PE12" s="22"/>
      <c r="PF12" s="22"/>
      <c r="PG12" s="22"/>
      <c r="PH12" s="22"/>
      <c r="PI12" s="22"/>
      <c r="PJ12" s="22"/>
      <c r="PK12" s="22"/>
      <c r="PL12" s="22"/>
      <c r="PM12" s="22"/>
      <c r="PN12" s="22"/>
      <c r="PO12" s="22"/>
      <c r="PP12" s="22"/>
      <c r="PQ12" s="22"/>
      <c r="PR12" s="22"/>
      <c r="PS12" s="22"/>
      <c r="PT12" s="22"/>
      <c r="PU12" s="22"/>
      <c r="PV12" s="22"/>
      <c r="PW12" s="22"/>
      <c r="PX12" s="22"/>
      <c r="PY12" s="22"/>
      <c r="PZ12" s="22"/>
      <c r="QA12" s="22"/>
      <c r="QB12" s="22"/>
      <c r="QC12" s="22"/>
      <c r="QD12" s="22"/>
      <c r="QE12" s="22"/>
      <c r="QF12" s="22"/>
      <c r="QG12" s="22"/>
      <c r="QH12" s="22"/>
      <c r="QI12" s="22"/>
      <c r="QJ12" s="22"/>
      <c r="QK12" s="22"/>
      <c r="QL12" s="22"/>
      <c r="QM12" s="22"/>
      <c r="QN12" s="22"/>
      <c r="QO12" s="22"/>
      <c r="QP12" s="22"/>
      <c r="QQ12" s="22"/>
      <c r="QR12" s="22"/>
      <c r="QS12" s="22"/>
      <c r="QT12" s="22"/>
      <c r="QU12" s="22"/>
      <c r="QV12" s="22"/>
      <c r="QW12" s="22"/>
      <c r="QX12" s="22"/>
      <c r="QY12" s="22"/>
      <c r="QZ12" s="22"/>
      <c r="RA12" s="22"/>
      <c r="RB12" s="22"/>
      <c r="RC12" s="22"/>
      <c r="RD12" s="22"/>
      <c r="RE12" s="22"/>
      <c r="RF12" s="22"/>
      <c r="RG12" s="22"/>
      <c r="RH12" s="22"/>
      <c r="RI12" s="22"/>
      <c r="RJ12" s="22"/>
      <c r="RK12" s="22"/>
      <c r="RL12" s="22"/>
      <c r="RM12" s="22"/>
      <c r="RN12" s="22"/>
      <c r="RO12" s="22"/>
      <c r="RP12" s="22"/>
      <c r="RQ12" s="22"/>
      <c r="RR12" s="22"/>
      <c r="RS12" s="22"/>
      <c r="RT12" s="22"/>
      <c r="RU12" s="22"/>
      <c r="RV12" s="22"/>
      <c r="RW12" s="22"/>
      <c r="RX12" s="22"/>
      <c r="RY12" s="22"/>
      <c r="RZ12" s="22"/>
      <c r="SA12" s="22"/>
      <c r="SB12" s="22"/>
      <c r="SC12" s="22"/>
      <c r="SD12" s="22"/>
      <c r="SE12" s="22"/>
      <c r="SF12" s="22"/>
      <c r="SG12" s="22"/>
      <c r="SH12" s="22"/>
      <c r="SI12" s="22"/>
      <c r="SJ12" s="22"/>
      <c r="SK12" s="22"/>
      <c r="SL12" s="22"/>
      <c r="SM12" s="22"/>
      <c r="SN12" s="22"/>
      <c r="SO12" s="22"/>
      <c r="SP12" s="22"/>
      <c r="SQ12" s="22"/>
      <c r="SR12" s="22"/>
      <c r="SS12" s="22"/>
      <c r="ST12" s="22"/>
      <c r="SU12" s="22"/>
      <c r="SV12" s="22"/>
      <c r="SW12" s="22"/>
      <c r="SX12" s="22"/>
      <c r="SY12" s="22"/>
      <c r="SZ12" s="22"/>
      <c r="TA12" s="22"/>
      <c r="TB12" s="22"/>
      <c r="TC12" s="22"/>
      <c r="TD12" s="22"/>
      <c r="TE12" s="22"/>
      <c r="TF12" s="22"/>
      <c r="TG12" s="22"/>
      <c r="TH12" s="22"/>
      <c r="TI12" s="22"/>
      <c r="TJ12" s="22"/>
      <c r="TK12" s="22"/>
      <c r="TL12" s="22"/>
      <c r="TM12" s="22"/>
      <c r="TN12" s="22"/>
      <c r="TO12" s="22"/>
      <c r="TP12" s="22"/>
      <c r="TQ12" s="22"/>
      <c r="TR12" s="22"/>
      <c r="TS12" s="22"/>
      <c r="TT12" s="22"/>
      <c r="TU12" s="22"/>
      <c r="TV12" s="22"/>
      <c r="TW12" s="22"/>
      <c r="TX12" s="22"/>
      <c r="TY12" s="22"/>
      <c r="TZ12" s="22"/>
      <c r="UA12" s="22"/>
      <c r="UB12" s="22"/>
      <c r="UC12" s="22"/>
      <c r="UD12" s="22"/>
      <c r="UE12" s="22"/>
      <c r="UF12" s="22"/>
      <c r="UG12" s="22"/>
      <c r="UH12" s="22"/>
      <c r="UI12" s="22"/>
      <c r="UJ12" s="22"/>
      <c r="UK12" s="22"/>
      <c r="UL12" s="22"/>
      <c r="UM12" s="22"/>
      <c r="UN12" s="22"/>
      <c r="UO12" s="22"/>
      <c r="UP12" s="22"/>
      <c r="UQ12" s="22"/>
      <c r="UR12" s="22"/>
      <c r="US12" s="22"/>
      <c r="UT12" s="22"/>
      <c r="UU12" s="22"/>
      <c r="UV12" s="22"/>
      <c r="UW12" s="22"/>
      <c r="UX12" s="22"/>
      <c r="UY12" s="22"/>
      <c r="UZ12" s="22"/>
      <c r="VA12" s="22"/>
      <c r="VB12" s="22"/>
      <c r="VC12" s="22"/>
      <c r="VD12" s="22"/>
      <c r="VE12" s="22"/>
      <c r="VF12" s="22"/>
      <c r="VG12" s="22"/>
      <c r="VH12" s="22"/>
      <c r="VI12" s="22"/>
      <c r="VJ12" s="22"/>
      <c r="VK12" s="22"/>
      <c r="VL12" s="22"/>
      <c r="VM12" s="22"/>
      <c r="VN12" s="22"/>
      <c r="VO12" s="22"/>
      <c r="VP12" s="22"/>
      <c r="VQ12" s="22"/>
      <c r="VR12" s="22"/>
      <c r="VS12" s="22"/>
      <c r="VT12" s="22"/>
      <c r="VU12" s="22"/>
      <c r="VV12" s="22"/>
      <c r="VW12" s="22"/>
      <c r="VX12" s="22"/>
      <c r="VY12" s="22"/>
      <c r="VZ12" s="22"/>
      <c r="WA12" s="22"/>
      <c r="WB12" s="22"/>
      <c r="WC12" s="22"/>
      <c r="WD12" s="22"/>
      <c r="WE12" s="22"/>
      <c r="WF12" s="22"/>
      <c r="WG12" s="22"/>
      <c r="WH12" s="22"/>
      <c r="WI12" s="22"/>
      <c r="WJ12" s="22"/>
      <c r="WK12" s="22"/>
      <c r="WL12" s="22"/>
      <c r="WM12" s="22"/>
      <c r="WN12" s="22"/>
      <c r="WO12" s="22"/>
      <c r="WP12" s="22"/>
      <c r="WQ12" s="22"/>
      <c r="WR12" s="22"/>
      <c r="WS12" s="22"/>
      <c r="WT12" s="22"/>
      <c r="WU12" s="22"/>
      <c r="WV12" s="22"/>
      <c r="WW12" s="22"/>
      <c r="WX12" s="22"/>
      <c r="WY12" s="22"/>
      <c r="WZ12" s="22"/>
      <c r="XA12" s="22"/>
      <c r="XB12" s="22"/>
      <c r="XC12" s="22"/>
      <c r="XD12" s="22"/>
      <c r="XE12" s="22"/>
      <c r="XF12" s="22"/>
      <c r="XG12" s="22"/>
      <c r="XH12" s="22"/>
      <c r="XI12" s="22"/>
      <c r="XJ12" s="22"/>
      <c r="XK12" s="22"/>
      <c r="XL12" s="22"/>
      <c r="XM12" s="22"/>
      <c r="XN12" s="22"/>
      <c r="XO12" s="22"/>
      <c r="XP12" s="22"/>
      <c r="XQ12" s="22"/>
      <c r="XR12" s="22"/>
      <c r="XS12" s="22"/>
      <c r="XT12" s="22"/>
      <c r="XU12" s="22"/>
      <c r="XV12" s="22"/>
      <c r="XW12" s="22"/>
      <c r="XX12" s="22"/>
      <c r="XY12" s="22"/>
      <c r="XZ12" s="22"/>
      <c r="YA12" s="22"/>
      <c r="YB12" s="22"/>
      <c r="YC12" s="22"/>
      <c r="YD12" s="22"/>
      <c r="YE12" s="22"/>
      <c r="YF12" s="22"/>
      <c r="YG12" s="22"/>
      <c r="YH12" s="22"/>
      <c r="YI12" s="22"/>
      <c r="YJ12" s="22"/>
      <c r="YK12" s="22"/>
      <c r="YL12" s="22"/>
      <c r="YM12" s="22"/>
      <c r="YN12" s="22"/>
      <c r="YO12" s="22"/>
      <c r="YP12" s="22"/>
      <c r="YQ12" s="22"/>
      <c r="YR12" s="22"/>
      <c r="YS12" s="22"/>
      <c r="YT12" s="22"/>
      <c r="YU12" s="22"/>
      <c r="YV12" s="22"/>
      <c r="YW12" s="22"/>
      <c r="YX12" s="22"/>
      <c r="YY12" s="22"/>
      <c r="YZ12" s="22"/>
      <c r="ZA12" s="22"/>
      <c r="ZB12" s="22"/>
      <c r="ZC12" s="22"/>
      <c r="ZD12" s="22"/>
      <c r="ZE12" s="22"/>
      <c r="ZF12" s="22"/>
      <c r="ZG12" s="22"/>
      <c r="ZH12" s="22"/>
      <c r="ZI12" s="22"/>
      <c r="ZJ12" s="22"/>
      <c r="ZK12" s="22"/>
      <c r="ZL12" s="22"/>
      <c r="ZM12" s="22"/>
      <c r="ZN12" s="22"/>
      <c r="ZO12" s="22"/>
      <c r="ZP12" s="22"/>
      <c r="ZQ12" s="22"/>
      <c r="ZR12" s="22"/>
      <c r="ZS12" s="22"/>
      <c r="ZT12" s="22"/>
      <c r="ZU12" s="22"/>
      <c r="ZV12" s="22"/>
      <c r="ZW12" s="22"/>
      <c r="ZX12" s="22"/>
      <c r="ZY12" s="22"/>
      <c r="ZZ12" s="22"/>
      <c r="AAA12" s="22"/>
      <c r="AAB12" s="22"/>
      <c r="AAC12" s="22"/>
      <c r="AAD12" s="22"/>
      <c r="AAE12" s="22"/>
      <c r="AAF12" s="22"/>
      <c r="AAG12" s="22"/>
      <c r="AAH12" s="22"/>
      <c r="AAI12" s="22"/>
      <c r="AAJ12" s="22"/>
      <c r="AAK12" s="22"/>
      <c r="AAL12" s="22"/>
      <c r="AAM12" s="22"/>
      <c r="AAN12" s="22"/>
      <c r="AAO12" s="22"/>
      <c r="AAP12" s="22"/>
      <c r="AAQ12" s="22"/>
      <c r="AAR12" s="22"/>
      <c r="AAS12" s="22"/>
      <c r="AAT12" s="22"/>
      <c r="AAU12" s="22"/>
      <c r="AAV12" s="22"/>
      <c r="AAW12" s="22"/>
      <c r="AAX12" s="22"/>
      <c r="AAY12" s="22"/>
      <c r="AAZ12" s="22"/>
      <c r="ABA12" s="22"/>
      <c r="ABB12" s="22"/>
      <c r="ABC12" s="22"/>
      <c r="ABD12" s="22"/>
      <c r="ABE12" s="22"/>
      <c r="ABF12" s="22"/>
      <c r="ABG12" s="22"/>
      <c r="ABH12" s="22"/>
      <c r="ABI12" s="22"/>
      <c r="ABJ12" s="22"/>
      <c r="ABK12" s="22"/>
      <c r="ABL12" s="22"/>
      <c r="ABM12" s="22"/>
      <c r="ABN12" s="22"/>
      <c r="ABO12" s="22"/>
      <c r="ABP12" s="22"/>
      <c r="ABQ12" s="22"/>
      <c r="ABR12" s="22"/>
      <c r="ABS12" s="22"/>
      <c r="ABT12" s="22"/>
      <c r="ABU12" s="22"/>
      <c r="ABV12" s="22"/>
      <c r="ABW12" s="22"/>
      <c r="ABX12" s="22"/>
      <c r="ABY12" s="22"/>
      <c r="ABZ12" s="22"/>
      <c r="ACA12" s="22"/>
      <c r="ACB12" s="22"/>
      <c r="ACC12" s="22"/>
      <c r="ACD12" s="22"/>
      <c r="ACE12" s="22"/>
      <c r="ACF12" s="22"/>
      <c r="ACG12" s="22"/>
      <c r="ACH12" s="22"/>
      <c r="ACI12" s="22"/>
      <c r="ACJ12" s="22"/>
      <c r="ACK12" s="22"/>
      <c r="ACL12" s="22"/>
      <c r="ACM12" s="22"/>
      <c r="ACN12" s="22"/>
      <c r="ACO12" s="22"/>
      <c r="ACP12" s="22"/>
      <c r="ACQ12" s="22"/>
      <c r="ACR12" s="22"/>
      <c r="ACS12" s="22"/>
      <c r="ACT12" s="22"/>
      <c r="ACU12" s="22"/>
      <c r="ACV12" s="22"/>
      <c r="ACW12" s="22"/>
      <c r="ACX12" s="22"/>
      <c r="ACY12" s="22"/>
      <c r="ACZ12" s="22"/>
      <c r="ADA12" s="22"/>
      <c r="ADB12" s="22"/>
      <c r="ADC12" s="22"/>
      <c r="ADD12" s="22"/>
      <c r="ADE12" s="22"/>
      <c r="ADF12" s="22"/>
      <c r="ADG12" s="22"/>
      <c r="ADH12" s="22"/>
      <c r="ADI12" s="22"/>
      <c r="ADJ12" s="22"/>
      <c r="ADK12" s="22"/>
      <c r="ADL12" s="22"/>
      <c r="ADM12" s="22"/>
      <c r="ADN12" s="22"/>
      <c r="ADO12" s="22"/>
      <c r="ADP12" s="22"/>
      <c r="ADQ12" s="22"/>
      <c r="ADR12" s="22"/>
      <c r="ADS12" s="22"/>
      <c r="ADT12" s="22"/>
      <c r="ADU12" s="22"/>
      <c r="ADV12" s="22"/>
      <c r="ADW12" s="22"/>
      <c r="ADX12" s="22"/>
      <c r="ADY12" s="22"/>
      <c r="ADZ12" s="22"/>
      <c r="AEA12" s="22"/>
      <c r="AEB12" s="22"/>
      <c r="AEC12" s="22"/>
      <c r="AED12" s="22"/>
      <c r="AEE12" s="22"/>
      <c r="AEF12" s="22"/>
      <c r="AEG12" s="22"/>
      <c r="AEH12" s="22"/>
      <c r="AEI12" s="22"/>
      <c r="AEJ12" s="22"/>
      <c r="AEK12" s="22"/>
      <c r="AEL12" s="22"/>
      <c r="AEM12" s="22"/>
      <c r="AEN12" s="22"/>
      <c r="AEO12" s="22"/>
      <c r="AEP12" s="22"/>
      <c r="AEQ12" s="22"/>
      <c r="AER12" s="22"/>
      <c r="AES12" s="22"/>
      <c r="AET12" s="22"/>
      <c r="AEU12" s="22"/>
      <c r="AEV12" s="22"/>
      <c r="AEW12" s="22"/>
      <c r="AEX12" s="22"/>
      <c r="AEY12" s="22"/>
      <c r="AEZ12" s="22"/>
      <c r="AFA12" s="22"/>
      <c r="AFB12" s="22"/>
      <c r="AFC12" s="22"/>
      <c r="AFD12" s="22"/>
      <c r="AFE12" s="22"/>
      <c r="AFF12" s="22"/>
      <c r="AFG12" s="22"/>
      <c r="AFH12" s="22"/>
      <c r="AFI12" s="22"/>
      <c r="AFJ12" s="22"/>
      <c r="AFK12" s="22"/>
      <c r="AFL12" s="22"/>
      <c r="AFM12" s="22"/>
      <c r="AFN12" s="22"/>
      <c r="AFO12" s="22"/>
      <c r="AFP12" s="22"/>
      <c r="AFQ12" s="22"/>
      <c r="AFR12" s="22"/>
      <c r="AFS12" s="22"/>
      <c r="AFT12" s="22"/>
      <c r="AFU12" s="22"/>
      <c r="AFV12" s="22"/>
      <c r="AFW12" s="22"/>
      <c r="AFX12" s="22"/>
      <c r="AFY12" s="22"/>
      <c r="AFZ12" s="22"/>
      <c r="AGA12" s="22"/>
      <c r="AGB12" s="22"/>
      <c r="AGC12" s="22"/>
      <c r="AGD12" s="22"/>
      <c r="AGE12" s="22"/>
      <c r="AGF12" s="22"/>
      <c r="AGG12" s="22"/>
      <c r="AGH12" s="22"/>
      <c r="AGI12" s="22"/>
      <c r="AGJ12" s="22"/>
      <c r="AGK12" s="22"/>
      <c r="AGL12" s="22"/>
      <c r="AGM12" s="22"/>
      <c r="AGN12" s="22"/>
      <c r="AGO12" s="22"/>
      <c r="AGP12" s="22"/>
      <c r="AGQ12" s="22"/>
      <c r="AGR12" s="22"/>
      <c r="AGS12" s="22"/>
      <c r="AGT12" s="22"/>
      <c r="AGU12" s="22"/>
      <c r="AGV12" s="22"/>
      <c r="AGW12" s="22"/>
      <c r="AGX12" s="22"/>
      <c r="AGY12" s="22"/>
      <c r="AGZ12" s="22"/>
      <c r="AHA12" s="22"/>
      <c r="AHB12" s="22"/>
      <c r="AHC12" s="22"/>
      <c r="AHD12" s="22"/>
      <c r="AHE12" s="22"/>
      <c r="AHF12" s="22"/>
      <c r="AHG12" s="22"/>
      <c r="AHH12" s="22"/>
      <c r="AHI12" s="22"/>
      <c r="AHJ12" s="22"/>
      <c r="AHK12" s="22"/>
      <c r="AHL12" s="22"/>
      <c r="AHM12" s="22"/>
      <c r="AHN12" s="22"/>
      <c r="AHO12" s="22"/>
      <c r="AHP12" s="22"/>
      <c r="AHQ12" s="22"/>
      <c r="AHR12" s="22"/>
      <c r="AHS12" s="22"/>
      <c r="AHT12" s="22"/>
      <c r="AHU12" s="22"/>
      <c r="AHV12" s="22"/>
      <c r="AHW12" s="22"/>
      <c r="AHX12" s="22"/>
      <c r="AHY12" s="22"/>
      <c r="AHZ12" s="22"/>
      <c r="AIA12" s="22"/>
      <c r="AIB12" s="22"/>
      <c r="AIC12" s="22"/>
      <c r="AID12" s="22"/>
      <c r="AIE12" s="22"/>
      <c r="AIF12" s="22"/>
      <c r="AIG12" s="22"/>
      <c r="AIH12" s="22"/>
      <c r="AII12" s="22"/>
      <c r="AIJ12" s="22"/>
      <c r="AIK12" s="22"/>
      <c r="AIL12" s="22"/>
      <c r="AIM12" s="22"/>
      <c r="AIN12" s="22"/>
      <c r="AIO12" s="22"/>
      <c r="AIP12" s="22"/>
      <c r="AIQ12" s="22"/>
      <c r="AIR12" s="22"/>
      <c r="AIS12" s="22"/>
      <c r="AIT12" s="22"/>
      <c r="AIU12" s="22"/>
      <c r="AIV12" s="22"/>
      <c r="AIW12" s="22"/>
      <c r="AIX12" s="22"/>
      <c r="AIY12" s="22"/>
      <c r="AIZ12" s="22"/>
      <c r="AJA12" s="22"/>
      <c r="AJB12" s="22"/>
      <c r="AJC12" s="22"/>
      <c r="AJD12" s="22"/>
      <c r="AJE12" s="22"/>
      <c r="AJF12" s="22"/>
      <c r="AJG12" s="22"/>
      <c r="AJH12" s="22"/>
      <c r="AJI12" s="22"/>
      <c r="AJJ12" s="22"/>
      <c r="AJK12" s="22"/>
      <c r="AJL12" s="22"/>
      <c r="AJM12" s="22"/>
      <c r="AJN12" s="22"/>
      <c r="AJO12" s="22"/>
      <c r="AJP12" s="22"/>
      <c r="AJQ12" s="22"/>
      <c r="AJR12" s="22"/>
      <c r="AJS12" s="22"/>
      <c r="AJT12" s="22"/>
      <c r="AJU12" s="22"/>
      <c r="AJV12" s="22"/>
      <c r="AJW12" s="22"/>
      <c r="AJX12" s="22"/>
      <c r="AJY12" s="22"/>
      <c r="AJZ12" s="22"/>
      <c r="AKA12" s="22"/>
      <c r="AKB12" s="22"/>
      <c r="AKC12" s="22"/>
      <c r="AKD12" s="22"/>
      <c r="AKE12" s="22"/>
      <c r="AKF12" s="22"/>
      <c r="AKG12" s="22"/>
      <c r="AKH12" s="22"/>
      <c r="AKI12" s="22"/>
      <c r="AKJ12" s="22"/>
      <c r="AKK12" s="22"/>
      <c r="AKL12" s="22"/>
      <c r="AKM12" s="22"/>
      <c r="AKN12" s="22"/>
      <c r="AKO12" s="22"/>
      <c r="AKP12" s="22"/>
      <c r="AKQ12" s="22"/>
      <c r="AKR12" s="22"/>
      <c r="AKS12" s="22"/>
      <c r="AKT12" s="22"/>
      <c r="AKU12" s="22"/>
      <c r="AKV12" s="22"/>
      <c r="AKW12" s="22"/>
      <c r="AKX12" s="22"/>
      <c r="AKY12" s="22"/>
      <c r="AKZ12" s="22"/>
      <c r="ALA12" s="22"/>
    </row>
    <row r="13" spans="1:989" s="23" customFormat="1" ht="30" x14ac:dyDescent="0.2">
      <c r="A13" s="221">
        <v>1</v>
      </c>
      <c r="B13" s="221"/>
      <c r="C13" s="73" t="s">
        <v>120</v>
      </c>
      <c r="D13" s="33" t="s">
        <v>7</v>
      </c>
      <c r="E13" s="34" t="s">
        <v>8</v>
      </c>
      <c r="F13" s="34">
        <v>93205</v>
      </c>
      <c r="G13" s="82">
        <f>G22</f>
        <v>49.078908000000006</v>
      </c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  <c r="IU13" s="22"/>
      <c r="IV13" s="22"/>
      <c r="IW13" s="22"/>
      <c r="IX13" s="22"/>
      <c r="IY13" s="22"/>
      <c r="IZ13" s="22"/>
      <c r="JA13" s="22"/>
      <c r="JB13" s="22"/>
      <c r="JC13" s="22"/>
      <c r="JD13" s="22"/>
      <c r="JE13" s="22"/>
      <c r="JF13" s="22"/>
      <c r="JG13" s="22"/>
      <c r="JH13" s="22"/>
      <c r="JI13" s="22"/>
      <c r="JJ13" s="22"/>
      <c r="JK13" s="22"/>
      <c r="JL13" s="22"/>
      <c r="JM13" s="22"/>
      <c r="JN13" s="22"/>
      <c r="JO13" s="22"/>
      <c r="JP13" s="22"/>
      <c r="JQ13" s="22"/>
      <c r="JR13" s="22"/>
      <c r="JS13" s="22"/>
      <c r="JT13" s="22"/>
      <c r="JU13" s="22"/>
      <c r="JV13" s="22"/>
      <c r="JW13" s="22"/>
      <c r="JX13" s="22"/>
      <c r="JY13" s="22"/>
      <c r="JZ13" s="22"/>
      <c r="KA13" s="22"/>
      <c r="KB13" s="22"/>
      <c r="KC13" s="22"/>
      <c r="KD13" s="22"/>
      <c r="KE13" s="22"/>
      <c r="KF13" s="22"/>
      <c r="KG13" s="22"/>
      <c r="KH13" s="22"/>
      <c r="KI13" s="22"/>
      <c r="KJ13" s="22"/>
      <c r="KK13" s="22"/>
      <c r="KL13" s="22"/>
      <c r="KM13" s="22"/>
      <c r="KN13" s="22"/>
      <c r="KO13" s="22"/>
      <c r="KP13" s="22"/>
      <c r="KQ13" s="22"/>
      <c r="KR13" s="22"/>
      <c r="KS13" s="22"/>
      <c r="KT13" s="22"/>
      <c r="KU13" s="22"/>
      <c r="KV13" s="22"/>
      <c r="KW13" s="22"/>
      <c r="KX13" s="22"/>
      <c r="KY13" s="22"/>
      <c r="KZ13" s="22"/>
      <c r="LA13" s="22"/>
      <c r="LB13" s="22"/>
      <c r="LC13" s="22"/>
      <c r="LD13" s="22"/>
      <c r="LE13" s="22"/>
      <c r="LF13" s="22"/>
      <c r="LG13" s="22"/>
      <c r="LH13" s="22"/>
      <c r="LI13" s="22"/>
      <c r="LJ13" s="22"/>
      <c r="LK13" s="22"/>
      <c r="LL13" s="22"/>
      <c r="LM13" s="22"/>
      <c r="LN13" s="22"/>
      <c r="LO13" s="22"/>
      <c r="LP13" s="22"/>
      <c r="LQ13" s="22"/>
      <c r="LR13" s="22"/>
      <c r="LS13" s="22"/>
      <c r="LT13" s="22"/>
      <c r="LU13" s="22"/>
      <c r="LV13" s="22"/>
      <c r="LW13" s="22"/>
      <c r="LX13" s="22"/>
      <c r="LY13" s="22"/>
      <c r="LZ13" s="22"/>
      <c r="MA13" s="22"/>
      <c r="MB13" s="22"/>
      <c r="MC13" s="22"/>
      <c r="MD13" s="22"/>
      <c r="ME13" s="22"/>
      <c r="MF13" s="22"/>
      <c r="MG13" s="22"/>
      <c r="MH13" s="22"/>
      <c r="MI13" s="22"/>
      <c r="MJ13" s="22"/>
      <c r="MK13" s="22"/>
      <c r="ML13" s="22"/>
      <c r="MM13" s="22"/>
      <c r="MN13" s="22"/>
      <c r="MO13" s="22"/>
      <c r="MP13" s="22"/>
      <c r="MQ13" s="22"/>
      <c r="MR13" s="22"/>
      <c r="MS13" s="22"/>
      <c r="MT13" s="22"/>
      <c r="MU13" s="22"/>
      <c r="MV13" s="22"/>
      <c r="MW13" s="22"/>
      <c r="MX13" s="22"/>
      <c r="MY13" s="22"/>
      <c r="MZ13" s="22"/>
      <c r="NA13" s="22"/>
      <c r="NB13" s="22"/>
      <c r="NC13" s="22"/>
      <c r="ND13" s="22"/>
      <c r="NE13" s="22"/>
      <c r="NF13" s="22"/>
      <c r="NG13" s="22"/>
      <c r="NH13" s="22"/>
      <c r="NI13" s="22"/>
      <c r="NJ13" s="22"/>
      <c r="NK13" s="22"/>
      <c r="NL13" s="22"/>
      <c r="NM13" s="22"/>
      <c r="NN13" s="22"/>
      <c r="NO13" s="22"/>
      <c r="NP13" s="22"/>
      <c r="NQ13" s="22"/>
      <c r="NR13" s="22"/>
      <c r="NS13" s="22"/>
      <c r="NT13" s="22"/>
      <c r="NU13" s="22"/>
      <c r="NV13" s="22"/>
      <c r="NW13" s="22"/>
      <c r="NX13" s="22"/>
      <c r="NY13" s="22"/>
      <c r="NZ13" s="22"/>
      <c r="OA13" s="22"/>
      <c r="OB13" s="22"/>
      <c r="OC13" s="22"/>
      <c r="OD13" s="22"/>
      <c r="OE13" s="22"/>
      <c r="OF13" s="22"/>
      <c r="OG13" s="22"/>
      <c r="OH13" s="22"/>
      <c r="OI13" s="22"/>
      <c r="OJ13" s="22"/>
      <c r="OK13" s="22"/>
      <c r="OL13" s="22"/>
      <c r="OM13" s="22"/>
      <c r="ON13" s="22"/>
      <c r="OO13" s="22"/>
      <c r="OP13" s="22"/>
      <c r="OQ13" s="22"/>
      <c r="OR13" s="22"/>
      <c r="OS13" s="22"/>
      <c r="OT13" s="22"/>
      <c r="OU13" s="22"/>
      <c r="OV13" s="22"/>
      <c r="OW13" s="22"/>
      <c r="OX13" s="22"/>
      <c r="OY13" s="22"/>
      <c r="OZ13" s="22"/>
      <c r="PA13" s="22"/>
      <c r="PB13" s="22"/>
      <c r="PC13" s="22"/>
      <c r="PD13" s="22"/>
      <c r="PE13" s="22"/>
      <c r="PF13" s="22"/>
      <c r="PG13" s="22"/>
      <c r="PH13" s="22"/>
      <c r="PI13" s="22"/>
      <c r="PJ13" s="22"/>
      <c r="PK13" s="22"/>
      <c r="PL13" s="22"/>
      <c r="PM13" s="22"/>
      <c r="PN13" s="22"/>
      <c r="PO13" s="22"/>
      <c r="PP13" s="22"/>
      <c r="PQ13" s="22"/>
      <c r="PR13" s="22"/>
      <c r="PS13" s="22"/>
      <c r="PT13" s="22"/>
      <c r="PU13" s="22"/>
      <c r="PV13" s="22"/>
      <c r="PW13" s="22"/>
      <c r="PX13" s="22"/>
      <c r="PY13" s="22"/>
      <c r="PZ13" s="22"/>
      <c r="QA13" s="22"/>
      <c r="QB13" s="22"/>
      <c r="QC13" s="22"/>
      <c r="QD13" s="22"/>
      <c r="QE13" s="22"/>
      <c r="QF13" s="22"/>
      <c r="QG13" s="22"/>
      <c r="QH13" s="22"/>
      <c r="QI13" s="22"/>
      <c r="QJ13" s="22"/>
      <c r="QK13" s="22"/>
      <c r="QL13" s="22"/>
      <c r="QM13" s="22"/>
      <c r="QN13" s="22"/>
      <c r="QO13" s="22"/>
      <c r="QP13" s="22"/>
      <c r="QQ13" s="22"/>
      <c r="QR13" s="22"/>
      <c r="QS13" s="22"/>
      <c r="QT13" s="22"/>
      <c r="QU13" s="22"/>
      <c r="QV13" s="22"/>
      <c r="QW13" s="22"/>
      <c r="QX13" s="22"/>
      <c r="QY13" s="22"/>
      <c r="QZ13" s="22"/>
      <c r="RA13" s="22"/>
      <c r="RB13" s="22"/>
      <c r="RC13" s="22"/>
      <c r="RD13" s="22"/>
      <c r="RE13" s="22"/>
      <c r="RF13" s="22"/>
      <c r="RG13" s="22"/>
      <c r="RH13" s="22"/>
      <c r="RI13" s="22"/>
      <c r="RJ13" s="22"/>
      <c r="RK13" s="22"/>
      <c r="RL13" s="22"/>
      <c r="RM13" s="22"/>
      <c r="RN13" s="22"/>
      <c r="RO13" s="22"/>
      <c r="RP13" s="22"/>
      <c r="RQ13" s="22"/>
      <c r="RR13" s="22"/>
      <c r="RS13" s="22"/>
      <c r="RT13" s="22"/>
      <c r="RU13" s="22"/>
      <c r="RV13" s="22"/>
      <c r="RW13" s="22"/>
      <c r="RX13" s="22"/>
      <c r="RY13" s="22"/>
      <c r="RZ13" s="22"/>
      <c r="SA13" s="22"/>
      <c r="SB13" s="22"/>
      <c r="SC13" s="22"/>
      <c r="SD13" s="22"/>
      <c r="SE13" s="22"/>
      <c r="SF13" s="22"/>
      <c r="SG13" s="22"/>
      <c r="SH13" s="22"/>
      <c r="SI13" s="22"/>
      <c r="SJ13" s="22"/>
      <c r="SK13" s="22"/>
      <c r="SL13" s="22"/>
      <c r="SM13" s="22"/>
      <c r="SN13" s="22"/>
      <c r="SO13" s="22"/>
      <c r="SP13" s="22"/>
      <c r="SQ13" s="22"/>
      <c r="SR13" s="22"/>
      <c r="SS13" s="22"/>
      <c r="ST13" s="22"/>
      <c r="SU13" s="22"/>
      <c r="SV13" s="22"/>
      <c r="SW13" s="22"/>
      <c r="SX13" s="22"/>
      <c r="SY13" s="22"/>
      <c r="SZ13" s="22"/>
      <c r="TA13" s="22"/>
      <c r="TB13" s="22"/>
      <c r="TC13" s="22"/>
      <c r="TD13" s="22"/>
      <c r="TE13" s="22"/>
      <c r="TF13" s="22"/>
      <c r="TG13" s="22"/>
      <c r="TH13" s="22"/>
      <c r="TI13" s="22"/>
      <c r="TJ13" s="22"/>
      <c r="TK13" s="22"/>
      <c r="TL13" s="22"/>
      <c r="TM13" s="22"/>
      <c r="TN13" s="22"/>
      <c r="TO13" s="22"/>
      <c r="TP13" s="22"/>
      <c r="TQ13" s="22"/>
      <c r="TR13" s="22"/>
      <c r="TS13" s="22"/>
      <c r="TT13" s="22"/>
      <c r="TU13" s="22"/>
      <c r="TV13" s="22"/>
      <c r="TW13" s="22"/>
      <c r="TX13" s="22"/>
      <c r="TY13" s="22"/>
      <c r="TZ13" s="22"/>
      <c r="UA13" s="22"/>
      <c r="UB13" s="22"/>
      <c r="UC13" s="22"/>
      <c r="UD13" s="22"/>
      <c r="UE13" s="22"/>
      <c r="UF13" s="22"/>
      <c r="UG13" s="22"/>
      <c r="UH13" s="22"/>
      <c r="UI13" s="22"/>
      <c r="UJ13" s="22"/>
      <c r="UK13" s="22"/>
      <c r="UL13" s="22"/>
      <c r="UM13" s="22"/>
      <c r="UN13" s="22"/>
      <c r="UO13" s="22"/>
      <c r="UP13" s="22"/>
      <c r="UQ13" s="22"/>
      <c r="UR13" s="22"/>
      <c r="US13" s="22"/>
      <c r="UT13" s="22"/>
      <c r="UU13" s="22"/>
      <c r="UV13" s="22"/>
      <c r="UW13" s="22"/>
      <c r="UX13" s="22"/>
      <c r="UY13" s="22"/>
      <c r="UZ13" s="22"/>
      <c r="VA13" s="22"/>
      <c r="VB13" s="22"/>
      <c r="VC13" s="22"/>
      <c r="VD13" s="22"/>
      <c r="VE13" s="22"/>
      <c r="VF13" s="22"/>
      <c r="VG13" s="22"/>
      <c r="VH13" s="22"/>
      <c r="VI13" s="22"/>
      <c r="VJ13" s="22"/>
      <c r="VK13" s="22"/>
      <c r="VL13" s="22"/>
      <c r="VM13" s="22"/>
      <c r="VN13" s="22"/>
      <c r="VO13" s="22"/>
      <c r="VP13" s="22"/>
      <c r="VQ13" s="22"/>
      <c r="VR13" s="22"/>
      <c r="VS13" s="22"/>
      <c r="VT13" s="22"/>
      <c r="VU13" s="22"/>
      <c r="VV13" s="22"/>
      <c r="VW13" s="22"/>
      <c r="VX13" s="22"/>
      <c r="VY13" s="22"/>
      <c r="VZ13" s="22"/>
      <c r="WA13" s="22"/>
      <c r="WB13" s="22"/>
      <c r="WC13" s="22"/>
      <c r="WD13" s="22"/>
      <c r="WE13" s="22"/>
      <c r="WF13" s="22"/>
      <c r="WG13" s="22"/>
      <c r="WH13" s="22"/>
      <c r="WI13" s="22"/>
      <c r="WJ13" s="22"/>
      <c r="WK13" s="22"/>
      <c r="WL13" s="22"/>
      <c r="WM13" s="22"/>
      <c r="WN13" s="22"/>
      <c r="WO13" s="22"/>
      <c r="WP13" s="22"/>
      <c r="WQ13" s="22"/>
      <c r="WR13" s="22"/>
      <c r="WS13" s="22"/>
      <c r="WT13" s="22"/>
      <c r="WU13" s="22"/>
      <c r="WV13" s="22"/>
      <c r="WW13" s="22"/>
      <c r="WX13" s="22"/>
      <c r="WY13" s="22"/>
      <c r="WZ13" s="22"/>
      <c r="XA13" s="22"/>
      <c r="XB13" s="22"/>
      <c r="XC13" s="22"/>
      <c r="XD13" s="22"/>
      <c r="XE13" s="22"/>
      <c r="XF13" s="22"/>
      <c r="XG13" s="22"/>
      <c r="XH13" s="22"/>
      <c r="XI13" s="22"/>
      <c r="XJ13" s="22"/>
      <c r="XK13" s="22"/>
      <c r="XL13" s="22"/>
      <c r="XM13" s="22"/>
      <c r="XN13" s="22"/>
      <c r="XO13" s="22"/>
      <c r="XP13" s="22"/>
      <c r="XQ13" s="22"/>
      <c r="XR13" s="22"/>
      <c r="XS13" s="22"/>
      <c r="XT13" s="22"/>
      <c r="XU13" s="22"/>
      <c r="XV13" s="22"/>
      <c r="XW13" s="22"/>
      <c r="XX13" s="22"/>
      <c r="XY13" s="22"/>
      <c r="XZ13" s="22"/>
      <c r="YA13" s="22"/>
      <c r="YB13" s="22"/>
      <c r="YC13" s="22"/>
      <c r="YD13" s="22"/>
      <c r="YE13" s="22"/>
      <c r="YF13" s="22"/>
      <c r="YG13" s="22"/>
      <c r="YH13" s="22"/>
      <c r="YI13" s="22"/>
      <c r="YJ13" s="22"/>
      <c r="YK13" s="22"/>
      <c r="YL13" s="22"/>
      <c r="YM13" s="22"/>
      <c r="YN13" s="22"/>
      <c r="YO13" s="22"/>
      <c r="YP13" s="22"/>
      <c r="YQ13" s="22"/>
      <c r="YR13" s="22"/>
      <c r="YS13" s="22"/>
      <c r="YT13" s="22"/>
      <c r="YU13" s="22"/>
      <c r="YV13" s="22"/>
      <c r="YW13" s="22"/>
      <c r="YX13" s="22"/>
      <c r="YY13" s="22"/>
      <c r="YZ13" s="22"/>
      <c r="ZA13" s="22"/>
      <c r="ZB13" s="22"/>
      <c r="ZC13" s="22"/>
      <c r="ZD13" s="22"/>
      <c r="ZE13" s="22"/>
      <c r="ZF13" s="22"/>
      <c r="ZG13" s="22"/>
      <c r="ZH13" s="22"/>
      <c r="ZI13" s="22"/>
      <c r="ZJ13" s="22"/>
      <c r="ZK13" s="22"/>
      <c r="ZL13" s="22"/>
      <c r="ZM13" s="22"/>
      <c r="ZN13" s="22"/>
      <c r="ZO13" s="22"/>
      <c r="ZP13" s="22"/>
      <c r="ZQ13" s="22"/>
      <c r="ZR13" s="22"/>
      <c r="ZS13" s="22"/>
      <c r="ZT13" s="22"/>
      <c r="ZU13" s="22"/>
      <c r="ZV13" s="22"/>
      <c r="ZW13" s="22"/>
      <c r="ZX13" s="22"/>
      <c r="ZY13" s="22"/>
      <c r="ZZ13" s="22"/>
      <c r="AAA13" s="22"/>
      <c r="AAB13" s="22"/>
      <c r="AAC13" s="22"/>
      <c r="AAD13" s="22"/>
      <c r="AAE13" s="22"/>
      <c r="AAF13" s="22"/>
      <c r="AAG13" s="22"/>
      <c r="AAH13" s="22"/>
      <c r="AAI13" s="22"/>
      <c r="AAJ13" s="22"/>
      <c r="AAK13" s="22"/>
      <c r="AAL13" s="22"/>
      <c r="AAM13" s="22"/>
      <c r="AAN13" s="22"/>
      <c r="AAO13" s="22"/>
      <c r="AAP13" s="22"/>
      <c r="AAQ13" s="22"/>
      <c r="AAR13" s="22"/>
      <c r="AAS13" s="22"/>
      <c r="AAT13" s="22"/>
      <c r="AAU13" s="22"/>
      <c r="AAV13" s="22"/>
      <c r="AAW13" s="22"/>
      <c r="AAX13" s="22"/>
      <c r="AAY13" s="22"/>
      <c r="AAZ13" s="22"/>
      <c r="ABA13" s="22"/>
      <c r="ABB13" s="22"/>
      <c r="ABC13" s="22"/>
      <c r="ABD13" s="22"/>
      <c r="ABE13" s="22"/>
      <c r="ABF13" s="22"/>
      <c r="ABG13" s="22"/>
      <c r="ABH13" s="22"/>
      <c r="ABI13" s="22"/>
      <c r="ABJ13" s="22"/>
      <c r="ABK13" s="22"/>
      <c r="ABL13" s="22"/>
      <c r="ABM13" s="22"/>
      <c r="ABN13" s="22"/>
      <c r="ABO13" s="22"/>
      <c r="ABP13" s="22"/>
      <c r="ABQ13" s="22"/>
      <c r="ABR13" s="22"/>
      <c r="ABS13" s="22"/>
      <c r="ABT13" s="22"/>
      <c r="ABU13" s="22"/>
      <c r="ABV13" s="22"/>
      <c r="ABW13" s="22"/>
      <c r="ABX13" s="22"/>
      <c r="ABY13" s="22"/>
      <c r="ABZ13" s="22"/>
      <c r="ACA13" s="22"/>
      <c r="ACB13" s="22"/>
      <c r="ACC13" s="22"/>
      <c r="ACD13" s="22"/>
      <c r="ACE13" s="22"/>
      <c r="ACF13" s="22"/>
      <c r="ACG13" s="22"/>
      <c r="ACH13" s="22"/>
      <c r="ACI13" s="22"/>
      <c r="ACJ13" s="22"/>
      <c r="ACK13" s="22"/>
      <c r="ACL13" s="22"/>
      <c r="ACM13" s="22"/>
      <c r="ACN13" s="22"/>
      <c r="ACO13" s="22"/>
      <c r="ACP13" s="22"/>
      <c r="ACQ13" s="22"/>
      <c r="ACR13" s="22"/>
      <c r="ACS13" s="22"/>
      <c r="ACT13" s="22"/>
      <c r="ACU13" s="22"/>
      <c r="ACV13" s="22"/>
      <c r="ACW13" s="22"/>
      <c r="ACX13" s="22"/>
      <c r="ACY13" s="22"/>
      <c r="ACZ13" s="22"/>
      <c r="ADA13" s="22"/>
      <c r="ADB13" s="22"/>
      <c r="ADC13" s="22"/>
      <c r="ADD13" s="22"/>
      <c r="ADE13" s="22"/>
      <c r="ADF13" s="22"/>
      <c r="ADG13" s="22"/>
      <c r="ADH13" s="22"/>
      <c r="ADI13" s="22"/>
      <c r="ADJ13" s="22"/>
      <c r="ADK13" s="22"/>
      <c r="ADL13" s="22"/>
      <c r="ADM13" s="22"/>
      <c r="ADN13" s="22"/>
      <c r="ADO13" s="22"/>
      <c r="ADP13" s="22"/>
      <c r="ADQ13" s="22"/>
      <c r="ADR13" s="22"/>
      <c r="ADS13" s="22"/>
      <c r="ADT13" s="22"/>
      <c r="ADU13" s="22"/>
      <c r="ADV13" s="22"/>
      <c r="ADW13" s="22"/>
      <c r="ADX13" s="22"/>
      <c r="ADY13" s="22"/>
      <c r="ADZ13" s="22"/>
      <c r="AEA13" s="22"/>
      <c r="AEB13" s="22"/>
      <c r="AEC13" s="22"/>
      <c r="AED13" s="22"/>
      <c r="AEE13" s="22"/>
      <c r="AEF13" s="22"/>
      <c r="AEG13" s="22"/>
      <c r="AEH13" s="22"/>
      <c r="AEI13" s="22"/>
      <c r="AEJ13" s="22"/>
      <c r="AEK13" s="22"/>
      <c r="AEL13" s="22"/>
      <c r="AEM13" s="22"/>
      <c r="AEN13" s="22"/>
      <c r="AEO13" s="22"/>
      <c r="AEP13" s="22"/>
      <c r="AEQ13" s="22"/>
      <c r="AER13" s="22"/>
      <c r="AES13" s="22"/>
      <c r="AET13" s="22"/>
      <c r="AEU13" s="22"/>
      <c r="AEV13" s="22"/>
      <c r="AEW13" s="22"/>
      <c r="AEX13" s="22"/>
      <c r="AEY13" s="22"/>
      <c r="AEZ13" s="22"/>
      <c r="AFA13" s="22"/>
      <c r="AFB13" s="22"/>
      <c r="AFC13" s="22"/>
      <c r="AFD13" s="22"/>
      <c r="AFE13" s="22"/>
      <c r="AFF13" s="22"/>
      <c r="AFG13" s="22"/>
      <c r="AFH13" s="22"/>
      <c r="AFI13" s="22"/>
      <c r="AFJ13" s="22"/>
      <c r="AFK13" s="22"/>
      <c r="AFL13" s="22"/>
      <c r="AFM13" s="22"/>
      <c r="AFN13" s="22"/>
      <c r="AFO13" s="22"/>
      <c r="AFP13" s="22"/>
      <c r="AFQ13" s="22"/>
      <c r="AFR13" s="22"/>
      <c r="AFS13" s="22"/>
      <c r="AFT13" s="22"/>
      <c r="AFU13" s="22"/>
      <c r="AFV13" s="22"/>
      <c r="AFW13" s="22"/>
      <c r="AFX13" s="22"/>
      <c r="AFY13" s="22"/>
      <c r="AFZ13" s="22"/>
      <c r="AGA13" s="22"/>
      <c r="AGB13" s="22"/>
      <c r="AGC13" s="22"/>
      <c r="AGD13" s="22"/>
      <c r="AGE13" s="22"/>
      <c r="AGF13" s="22"/>
      <c r="AGG13" s="22"/>
      <c r="AGH13" s="22"/>
      <c r="AGI13" s="22"/>
      <c r="AGJ13" s="22"/>
      <c r="AGK13" s="22"/>
      <c r="AGL13" s="22"/>
      <c r="AGM13" s="22"/>
      <c r="AGN13" s="22"/>
      <c r="AGO13" s="22"/>
      <c r="AGP13" s="22"/>
      <c r="AGQ13" s="22"/>
      <c r="AGR13" s="22"/>
      <c r="AGS13" s="22"/>
      <c r="AGT13" s="22"/>
      <c r="AGU13" s="22"/>
      <c r="AGV13" s="22"/>
      <c r="AGW13" s="22"/>
      <c r="AGX13" s="22"/>
      <c r="AGY13" s="22"/>
      <c r="AGZ13" s="22"/>
      <c r="AHA13" s="22"/>
      <c r="AHB13" s="22"/>
      <c r="AHC13" s="22"/>
      <c r="AHD13" s="22"/>
      <c r="AHE13" s="22"/>
      <c r="AHF13" s="22"/>
      <c r="AHG13" s="22"/>
      <c r="AHH13" s="22"/>
      <c r="AHI13" s="22"/>
      <c r="AHJ13" s="22"/>
      <c r="AHK13" s="22"/>
      <c r="AHL13" s="22"/>
      <c r="AHM13" s="22"/>
      <c r="AHN13" s="22"/>
      <c r="AHO13" s="22"/>
      <c r="AHP13" s="22"/>
      <c r="AHQ13" s="22"/>
      <c r="AHR13" s="22"/>
      <c r="AHS13" s="22"/>
      <c r="AHT13" s="22"/>
      <c r="AHU13" s="22"/>
      <c r="AHV13" s="22"/>
      <c r="AHW13" s="22"/>
      <c r="AHX13" s="22"/>
      <c r="AHY13" s="22"/>
      <c r="AHZ13" s="22"/>
      <c r="AIA13" s="22"/>
      <c r="AIB13" s="22"/>
      <c r="AIC13" s="22"/>
      <c r="AID13" s="22"/>
      <c r="AIE13" s="22"/>
      <c r="AIF13" s="22"/>
      <c r="AIG13" s="22"/>
      <c r="AIH13" s="22"/>
      <c r="AII13" s="22"/>
      <c r="AIJ13" s="22"/>
      <c r="AIK13" s="22"/>
      <c r="AIL13" s="22"/>
      <c r="AIM13" s="22"/>
      <c r="AIN13" s="22"/>
      <c r="AIO13" s="22"/>
      <c r="AIP13" s="22"/>
      <c r="AIQ13" s="22"/>
      <c r="AIR13" s="22"/>
      <c r="AIS13" s="22"/>
      <c r="AIT13" s="22"/>
      <c r="AIU13" s="22"/>
      <c r="AIV13" s="22"/>
      <c r="AIW13" s="22"/>
      <c r="AIX13" s="22"/>
      <c r="AIY13" s="22"/>
      <c r="AIZ13" s="22"/>
      <c r="AJA13" s="22"/>
      <c r="AJB13" s="22"/>
      <c r="AJC13" s="22"/>
      <c r="AJD13" s="22"/>
      <c r="AJE13" s="22"/>
      <c r="AJF13" s="22"/>
      <c r="AJG13" s="22"/>
      <c r="AJH13" s="22"/>
      <c r="AJI13" s="22"/>
      <c r="AJJ13" s="22"/>
      <c r="AJK13" s="22"/>
      <c r="AJL13" s="22"/>
      <c r="AJM13" s="22"/>
      <c r="AJN13" s="22"/>
      <c r="AJO13" s="22"/>
      <c r="AJP13" s="22"/>
      <c r="AJQ13" s="22"/>
      <c r="AJR13" s="22"/>
      <c r="AJS13" s="22"/>
      <c r="AJT13" s="22"/>
      <c r="AJU13" s="22"/>
      <c r="AJV13" s="22"/>
      <c r="AJW13" s="22"/>
      <c r="AJX13" s="22"/>
      <c r="AJY13" s="22"/>
      <c r="AJZ13" s="22"/>
      <c r="AKA13" s="22"/>
      <c r="AKB13" s="22"/>
      <c r="AKC13" s="22"/>
      <c r="AKD13" s="22"/>
      <c r="AKE13" s="22"/>
      <c r="AKF13" s="22"/>
      <c r="AKG13" s="22"/>
      <c r="AKH13" s="22"/>
      <c r="AKI13" s="22"/>
      <c r="AKJ13" s="22"/>
      <c r="AKK13" s="22"/>
      <c r="AKL13" s="22"/>
      <c r="AKM13" s="22"/>
      <c r="AKN13" s="22"/>
      <c r="AKO13" s="22"/>
      <c r="AKP13" s="22"/>
      <c r="AKQ13" s="22"/>
      <c r="AKR13" s="22"/>
      <c r="AKS13" s="22"/>
      <c r="AKT13" s="22"/>
      <c r="AKU13" s="22"/>
      <c r="AKV13" s="22"/>
      <c r="AKW13" s="22"/>
      <c r="AKX13" s="22"/>
      <c r="AKY13" s="22"/>
      <c r="AKZ13" s="22"/>
      <c r="ALA13" s="22"/>
    </row>
    <row r="14" spans="1:989" s="23" customFormat="1" ht="21" customHeight="1" x14ac:dyDescent="0.2">
      <c r="A14" s="25" t="s">
        <v>10</v>
      </c>
      <c r="B14" s="25" t="s">
        <v>41</v>
      </c>
      <c r="C14" s="25" t="s">
        <v>44</v>
      </c>
      <c r="D14" s="25" t="s">
        <v>24</v>
      </c>
      <c r="E14" s="25" t="s">
        <v>45</v>
      </c>
      <c r="F14" s="25" t="s">
        <v>46</v>
      </c>
      <c r="G14" s="83" t="s">
        <v>47</v>
      </c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  <c r="IL14" s="22"/>
      <c r="IM14" s="22"/>
      <c r="IN14" s="22"/>
      <c r="IO14" s="22"/>
      <c r="IP14" s="22"/>
      <c r="IQ14" s="22"/>
      <c r="IR14" s="22"/>
      <c r="IS14" s="22"/>
      <c r="IT14" s="22"/>
      <c r="IU14" s="22"/>
      <c r="IV14" s="22"/>
      <c r="IW14" s="22"/>
      <c r="IX14" s="22"/>
      <c r="IY14" s="22"/>
      <c r="IZ14" s="22"/>
      <c r="JA14" s="22"/>
      <c r="JB14" s="22"/>
      <c r="JC14" s="22"/>
      <c r="JD14" s="22"/>
      <c r="JE14" s="22"/>
      <c r="JF14" s="22"/>
      <c r="JG14" s="22"/>
      <c r="JH14" s="22"/>
      <c r="JI14" s="22"/>
      <c r="JJ14" s="22"/>
      <c r="JK14" s="22"/>
      <c r="JL14" s="22"/>
      <c r="JM14" s="22"/>
      <c r="JN14" s="22"/>
      <c r="JO14" s="22"/>
      <c r="JP14" s="22"/>
      <c r="JQ14" s="22"/>
      <c r="JR14" s="22"/>
      <c r="JS14" s="22"/>
      <c r="JT14" s="22"/>
      <c r="JU14" s="22"/>
      <c r="JV14" s="22"/>
      <c r="JW14" s="22"/>
      <c r="JX14" s="22"/>
      <c r="JY14" s="22"/>
      <c r="JZ14" s="22"/>
      <c r="KA14" s="22"/>
      <c r="KB14" s="22"/>
      <c r="KC14" s="22"/>
      <c r="KD14" s="22"/>
      <c r="KE14" s="22"/>
      <c r="KF14" s="22"/>
      <c r="KG14" s="22"/>
      <c r="KH14" s="22"/>
      <c r="KI14" s="22"/>
      <c r="KJ14" s="22"/>
      <c r="KK14" s="22"/>
      <c r="KL14" s="22"/>
      <c r="KM14" s="22"/>
      <c r="KN14" s="22"/>
      <c r="KO14" s="22"/>
      <c r="KP14" s="22"/>
      <c r="KQ14" s="22"/>
      <c r="KR14" s="22"/>
      <c r="KS14" s="22"/>
      <c r="KT14" s="22"/>
      <c r="KU14" s="22"/>
      <c r="KV14" s="22"/>
      <c r="KW14" s="22"/>
      <c r="KX14" s="22"/>
      <c r="KY14" s="22"/>
      <c r="KZ14" s="22"/>
      <c r="LA14" s="22"/>
      <c r="LB14" s="22"/>
      <c r="LC14" s="22"/>
      <c r="LD14" s="22"/>
      <c r="LE14" s="22"/>
      <c r="LF14" s="22"/>
      <c r="LG14" s="22"/>
      <c r="LH14" s="22"/>
      <c r="LI14" s="22"/>
      <c r="LJ14" s="22"/>
      <c r="LK14" s="22"/>
      <c r="LL14" s="22"/>
      <c r="LM14" s="22"/>
      <c r="LN14" s="22"/>
      <c r="LO14" s="22"/>
      <c r="LP14" s="22"/>
      <c r="LQ14" s="22"/>
      <c r="LR14" s="22"/>
      <c r="LS14" s="22"/>
      <c r="LT14" s="22"/>
      <c r="LU14" s="22"/>
      <c r="LV14" s="22"/>
      <c r="LW14" s="22"/>
      <c r="LX14" s="22"/>
      <c r="LY14" s="22"/>
      <c r="LZ14" s="22"/>
      <c r="MA14" s="22"/>
      <c r="MB14" s="22"/>
      <c r="MC14" s="22"/>
      <c r="MD14" s="22"/>
      <c r="ME14" s="22"/>
      <c r="MF14" s="22"/>
      <c r="MG14" s="22"/>
      <c r="MH14" s="22"/>
      <c r="MI14" s="22"/>
      <c r="MJ14" s="22"/>
      <c r="MK14" s="22"/>
      <c r="ML14" s="22"/>
      <c r="MM14" s="22"/>
      <c r="MN14" s="22"/>
      <c r="MO14" s="22"/>
      <c r="MP14" s="22"/>
      <c r="MQ14" s="22"/>
      <c r="MR14" s="22"/>
      <c r="MS14" s="22"/>
      <c r="MT14" s="22"/>
      <c r="MU14" s="22"/>
      <c r="MV14" s="22"/>
      <c r="MW14" s="22"/>
      <c r="MX14" s="22"/>
      <c r="MY14" s="22"/>
      <c r="MZ14" s="22"/>
      <c r="NA14" s="22"/>
      <c r="NB14" s="22"/>
      <c r="NC14" s="22"/>
      <c r="ND14" s="22"/>
      <c r="NE14" s="22"/>
      <c r="NF14" s="22"/>
      <c r="NG14" s="22"/>
      <c r="NH14" s="22"/>
      <c r="NI14" s="22"/>
      <c r="NJ14" s="22"/>
      <c r="NK14" s="22"/>
      <c r="NL14" s="22"/>
      <c r="NM14" s="22"/>
      <c r="NN14" s="22"/>
      <c r="NO14" s="22"/>
      <c r="NP14" s="22"/>
      <c r="NQ14" s="22"/>
      <c r="NR14" s="22"/>
      <c r="NS14" s="22"/>
      <c r="NT14" s="22"/>
      <c r="NU14" s="22"/>
      <c r="NV14" s="22"/>
      <c r="NW14" s="22"/>
      <c r="NX14" s="22"/>
      <c r="NY14" s="22"/>
      <c r="NZ14" s="22"/>
      <c r="OA14" s="22"/>
      <c r="OB14" s="22"/>
      <c r="OC14" s="22"/>
      <c r="OD14" s="22"/>
      <c r="OE14" s="22"/>
      <c r="OF14" s="22"/>
      <c r="OG14" s="22"/>
      <c r="OH14" s="22"/>
      <c r="OI14" s="22"/>
      <c r="OJ14" s="22"/>
      <c r="OK14" s="22"/>
      <c r="OL14" s="22"/>
      <c r="OM14" s="22"/>
      <c r="ON14" s="22"/>
      <c r="OO14" s="22"/>
      <c r="OP14" s="22"/>
      <c r="OQ14" s="22"/>
      <c r="OR14" s="22"/>
      <c r="OS14" s="22"/>
      <c r="OT14" s="22"/>
      <c r="OU14" s="22"/>
      <c r="OV14" s="22"/>
      <c r="OW14" s="22"/>
      <c r="OX14" s="22"/>
      <c r="OY14" s="22"/>
      <c r="OZ14" s="22"/>
      <c r="PA14" s="22"/>
      <c r="PB14" s="22"/>
      <c r="PC14" s="22"/>
      <c r="PD14" s="22"/>
      <c r="PE14" s="22"/>
      <c r="PF14" s="22"/>
      <c r="PG14" s="22"/>
      <c r="PH14" s="22"/>
      <c r="PI14" s="22"/>
      <c r="PJ14" s="22"/>
      <c r="PK14" s="22"/>
      <c r="PL14" s="22"/>
      <c r="PM14" s="22"/>
      <c r="PN14" s="22"/>
      <c r="PO14" s="22"/>
      <c r="PP14" s="22"/>
      <c r="PQ14" s="22"/>
      <c r="PR14" s="22"/>
      <c r="PS14" s="22"/>
      <c r="PT14" s="22"/>
      <c r="PU14" s="22"/>
      <c r="PV14" s="22"/>
      <c r="PW14" s="22"/>
      <c r="PX14" s="22"/>
      <c r="PY14" s="22"/>
      <c r="PZ14" s="22"/>
      <c r="QA14" s="22"/>
      <c r="QB14" s="22"/>
      <c r="QC14" s="22"/>
      <c r="QD14" s="22"/>
      <c r="QE14" s="22"/>
      <c r="QF14" s="22"/>
      <c r="QG14" s="22"/>
      <c r="QH14" s="22"/>
      <c r="QI14" s="22"/>
      <c r="QJ14" s="22"/>
      <c r="QK14" s="22"/>
      <c r="QL14" s="22"/>
      <c r="QM14" s="22"/>
      <c r="QN14" s="22"/>
      <c r="QO14" s="22"/>
      <c r="QP14" s="22"/>
      <c r="QQ14" s="22"/>
      <c r="QR14" s="22"/>
      <c r="QS14" s="22"/>
      <c r="QT14" s="22"/>
      <c r="QU14" s="22"/>
      <c r="QV14" s="22"/>
      <c r="QW14" s="22"/>
      <c r="QX14" s="22"/>
      <c r="QY14" s="22"/>
      <c r="QZ14" s="22"/>
      <c r="RA14" s="22"/>
      <c r="RB14" s="22"/>
      <c r="RC14" s="22"/>
      <c r="RD14" s="22"/>
      <c r="RE14" s="22"/>
      <c r="RF14" s="22"/>
      <c r="RG14" s="22"/>
      <c r="RH14" s="22"/>
      <c r="RI14" s="22"/>
      <c r="RJ14" s="22"/>
      <c r="RK14" s="22"/>
      <c r="RL14" s="22"/>
      <c r="RM14" s="22"/>
      <c r="RN14" s="22"/>
      <c r="RO14" s="22"/>
      <c r="RP14" s="22"/>
      <c r="RQ14" s="22"/>
      <c r="RR14" s="22"/>
      <c r="RS14" s="22"/>
      <c r="RT14" s="22"/>
      <c r="RU14" s="22"/>
      <c r="RV14" s="22"/>
      <c r="RW14" s="22"/>
      <c r="RX14" s="22"/>
      <c r="RY14" s="22"/>
      <c r="RZ14" s="22"/>
      <c r="SA14" s="22"/>
      <c r="SB14" s="22"/>
      <c r="SC14" s="22"/>
      <c r="SD14" s="22"/>
      <c r="SE14" s="22"/>
      <c r="SF14" s="22"/>
      <c r="SG14" s="22"/>
      <c r="SH14" s="22"/>
      <c r="SI14" s="22"/>
      <c r="SJ14" s="22"/>
      <c r="SK14" s="22"/>
      <c r="SL14" s="22"/>
      <c r="SM14" s="22"/>
      <c r="SN14" s="22"/>
      <c r="SO14" s="22"/>
      <c r="SP14" s="22"/>
      <c r="SQ14" s="22"/>
      <c r="SR14" s="22"/>
      <c r="SS14" s="22"/>
      <c r="ST14" s="22"/>
      <c r="SU14" s="22"/>
      <c r="SV14" s="22"/>
      <c r="SW14" s="22"/>
      <c r="SX14" s="22"/>
      <c r="SY14" s="22"/>
      <c r="SZ14" s="22"/>
      <c r="TA14" s="22"/>
      <c r="TB14" s="22"/>
      <c r="TC14" s="22"/>
      <c r="TD14" s="22"/>
      <c r="TE14" s="22"/>
      <c r="TF14" s="22"/>
      <c r="TG14" s="22"/>
      <c r="TH14" s="22"/>
      <c r="TI14" s="22"/>
      <c r="TJ14" s="22"/>
      <c r="TK14" s="22"/>
      <c r="TL14" s="22"/>
      <c r="TM14" s="22"/>
      <c r="TN14" s="22"/>
      <c r="TO14" s="22"/>
      <c r="TP14" s="22"/>
      <c r="TQ14" s="22"/>
      <c r="TR14" s="22"/>
      <c r="TS14" s="22"/>
      <c r="TT14" s="22"/>
      <c r="TU14" s="22"/>
      <c r="TV14" s="22"/>
      <c r="TW14" s="22"/>
      <c r="TX14" s="22"/>
      <c r="TY14" s="22"/>
      <c r="TZ14" s="22"/>
      <c r="UA14" s="22"/>
      <c r="UB14" s="22"/>
      <c r="UC14" s="22"/>
      <c r="UD14" s="22"/>
      <c r="UE14" s="22"/>
      <c r="UF14" s="22"/>
      <c r="UG14" s="22"/>
      <c r="UH14" s="22"/>
      <c r="UI14" s="22"/>
      <c r="UJ14" s="22"/>
      <c r="UK14" s="22"/>
      <c r="UL14" s="22"/>
      <c r="UM14" s="22"/>
      <c r="UN14" s="22"/>
      <c r="UO14" s="22"/>
      <c r="UP14" s="22"/>
      <c r="UQ14" s="22"/>
      <c r="UR14" s="22"/>
      <c r="US14" s="22"/>
      <c r="UT14" s="22"/>
      <c r="UU14" s="22"/>
      <c r="UV14" s="22"/>
      <c r="UW14" s="22"/>
      <c r="UX14" s="22"/>
      <c r="UY14" s="22"/>
      <c r="UZ14" s="22"/>
      <c r="VA14" s="22"/>
      <c r="VB14" s="22"/>
      <c r="VC14" s="22"/>
      <c r="VD14" s="22"/>
      <c r="VE14" s="22"/>
      <c r="VF14" s="22"/>
      <c r="VG14" s="22"/>
      <c r="VH14" s="22"/>
      <c r="VI14" s="22"/>
      <c r="VJ14" s="22"/>
      <c r="VK14" s="22"/>
      <c r="VL14" s="22"/>
      <c r="VM14" s="22"/>
      <c r="VN14" s="22"/>
      <c r="VO14" s="22"/>
      <c r="VP14" s="22"/>
      <c r="VQ14" s="22"/>
      <c r="VR14" s="22"/>
      <c r="VS14" s="22"/>
      <c r="VT14" s="22"/>
      <c r="VU14" s="22"/>
      <c r="VV14" s="22"/>
      <c r="VW14" s="22"/>
      <c r="VX14" s="22"/>
      <c r="VY14" s="22"/>
      <c r="VZ14" s="22"/>
      <c r="WA14" s="22"/>
      <c r="WB14" s="22"/>
      <c r="WC14" s="22"/>
      <c r="WD14" s="22"/>
      <c r="WE14" s="22"/>
      <c r="WF14" s="22"/>
      <c r="WG14" s="22"/>
      <c r="WH14" s="22"/>
      <c r="WI14" s="22"/>
      <c r="WJ14" s="22"/>
      <c r="WK14" s="22"/>
      <c r="WL14" s="22"/>
      <c r="WM14" s="22"/>
      <c r="WN14" s="22"/>
      <c r="WO14" s="22"/>
      <c r="WP14" s="22"/>
      <c r="WQ14" s="22"/>
      <c r="WR14" s="22"/>
      <c r="WS14" s="22"/>
      <c r="WT14" s="22"/>
      <c r="WU14" s="22"/>
      <c r="WV14" s="22"/>
      <c r="WW14" s="22"/>
      <c r="WX14" s="22"/>
      <c r="WY14" s="22"/>
      <c r="WZ14" s="22"/>
      <c r="XA14" s="22"/>
      <c r="XB14" s="22"/>
      <c r="XC14" s="22"/>
      <c r="XD14" s="22"/>
      <c r="XE14" s="22"/>
      <c r="XF14" s="22"/>
      <c r="XG14" s="22"/>
      <c r="XH14" s="22"/>
      <c r="XI14" s="22"/>
      <c r="XJ14" s="22"/>
      <c r="XK14" s="22"/>
      <c r="XL14" s="22"/>
      <c r="XM14" s="22"/>
      <c r="XN14" s="22"/>
      <c r="XO14" s="22"/>
      <c r="XP14" s="22"/>
      <c r="XQ14" s="22"/>
      <c r="XR14" s="22"/>
      <c r="XS14" s="22"/>
      <c r="XT14" s="22"/>
      <c r="XU14" s="22"/>
      <c r="XV14" s="22"/>
      <c r="XW14" s="22"/>
      <c r="XX14" s="22"/>
      <c r="XY14" s="22"/>
      <c r="XZ14" s="22"/>
      <c r="YA14" s="22"/>
      <c r="YB14" s="22"/>
      <c r="YC14" s="22"/>
      <c r="YD14" s="22"/>
      <c r="YE14" s="22"/>
      <c r="YF14" s="22"/>
      <c r="YG14" s="22"/>
      <c r="YH14" s="22"/>
      <c r="YI14" s="22"/>
      <c r="YJ14" s="22"/>
      <c r="YK14" s="22"/>
      <c r="YL14" s="22"/>
      <c r="YM14" s="22"/>
      <c r="YN14" s="22"/>
      <c r="YO14" s="22"/>
      <c r="YP14" s="22"/>
      <c r="YQ14" s="22"/>
      <c r="YR14" s="22"/>
      <c r="YS14" s="22"/>
      <c r="YT14" s="22"/>
      <c r="YU14" s="22"/>
      <c r="YV14" s="22"/>
      <c r="YW14" s="22"/>
      <c r="YX14" s="22"/>
      <c r="YY14" s="22"/>
      <c r="YZ14" s="22"/>
      <c r="ZA14" s="22"/>
      <c r="ZB14" s="22"/>
      <c r="ZC14" s="22"/>
      <c r="ZD14" s="22"/>
      <c r="ZE14" s="22"/>
      <c r="ZF14" s="22"/>
      <c r="ZG14" s="22"/>
      <c r="ZH14" s="22"/>
      <c r="ZI14" s="22"/>
      <c r="ZJ14" s="22"/>
      <c r="ZK14" s="22"/>
      <c r="ZL14" s="22"/>
      <c r="ZM14" s="22"/>
      <c r="ZN14" s="22"/>
      <c r="ZO14" s="22"/>
      <c r="ZP14" s="22"/>
      <c r="ZQ14" s="22"/>
      <c r="ZR14" s="22"/>
      <c r="ZS14" s="22"/>
      <c r="ZT14" s="22"/>
      <c r="ZU14" s="22"/>
      <c r="ZV14" s="22"/>
      <c r="ZW14" s="22"/>
      <c r="ZX14" s="22"/>
      <c r="ZY14" s="22"/>
      <c r="ZZ14" s="22"/>
      <c r="AAA14" s="22"/>
      <c r="AAB14" s="22"/>
      <c r="AAC14" s="22"/>
      <c r="AAD14" s="22"/>
      <c r="AAE14" s="22"/>
      <c r="AAF14" s="22"/>
      <c r="AAG14" s="22"/>
      <c r="AAH14" s="22"/>
      <c r="AAI14" s="22"/>
      <c r="AAJ14" s="22"/>
      <c r="AAK14" s="22"/>
      <c r="AAL14" s="22"/>
      <c r="AAM14" s="22"/>
      <c r="AAN14" s="22"/>
      <c r="AAO14" s="22"/>
      <c r="AAP14" s="22"/>
      <c r="AAQ14" s="22"/>
      <c r="AAR14" s="22"/>
      <c r="AAS14" s="22"/>
      <c r="AAT14" s="22"/>
      <c r="AAU14" s="22"/>
      <c r="AAV14" s="22"/>
      <c r="AAW14" s="22"/>
      <c r="AAX14" s="22"/>
      <c r="AAY14" s="22"/>
      <c r="AAZ14" s="22"/>
      <c r="ABA14" s="22"/>
      <c r="ABB14" s="22"/>
      <c r="ABC14" s="22"/>
      <c r="ABD14" s="22"/>
      <c r="ABE14" s="22"/>
      <c r="ABF14" s="22"/>
      <c r="ABG14" s="22"/>
      <c r="ABH14" s="22"/>
      <c r="ABI14" s="22"/>
      <c r="ABJ14" s="22"/>
      <c r="ABK14" s="22"/>
      <c r="ABL14" s="22"/>
      <c r="ABM14" s="22"/>
      <c r="ABN14" s="22"/>
      <c r="ABO14" s="22"/>
      <c r="ABP14" s="22"/>
      <c r="ABQ14" s="22"/>
      <c r="ABR14" s="22"/>
      <c r="ABS14" s="22"/>
      <c r="ABT14" s="22"/>
      <c r="ABU14" s="22"/>
      <c r="ABV14" s="22"/>
      <c r="ABW14" s="22"/>
      <c r="ABX14" s="22"/>
      <c r="ABY14" s="22"/>
      <c r="ABZ14" s="22"/>
      <c r="ACA14" s="22"/>
      <c r="ACB14" s="22"/>
      <c r="ACC14" s="22"/>
      <c r="ACD14" s="22"/>
      <c r="ACE14" s="22"/>
      <c r="ACF14" s="22"/>
      <c r="ACG14" s="22"/>
      <c r="ACH14" s="22"/>
      <c r="ACI14" s="22"/>
      <c r="ACJ14" s="22"/>
      <c r="ACK14" s="22"/>
      <c r="ACL14" s="22"/>
      <c r="ACM14" s="22"/>
      <c r="ACN14" s="22"/>
      <c r="ACO14" s="22"/>
      <c r="ACP14" s="22"/>
      <c r="ACQ14" s="22"/>
      <c r="ACR14" s="22"/>
      <c r="ACS14" s="22"/>
      <c r="ACT14" s="22"/>
      <c r="ACU14" s="22"/>
      <c r="ACV14" s="22"/>
      <c r="ACW14" s="22"/>
      <c r="ACX14" s="22"/>
      <c r="ACY14" s="22"/>
      <c r="ACZ14" s="22"/>
      <c r="ADA14" s="22"/>
      <c r="ADB14" s="22"/>
      <c r="ADC14" s="22"/>
      <c r="ADD14" s="22"/>
      <c r="ADE14" s="22"/>
      <c r="ADF14" s="22"/>
      <c r="ADG14" s="22"/>
      <c r="ADH14" s="22"/>
      <c r="ADI14" s="22"/>
      <c r="ADJ14" s="22"/>
      <c r="ADK14" s="22"/>
      <c r="ADL14" s="22"/>
      <c r="ADM14" s="22"/>
      <c r="ADN14" s="22"/>
      <c r="ADO14" s="22"/>
      <c r="ADP14" s="22"/>
      <c r="ADQ14" s="22"/>
      <c r="ADR14" s="22"/>
      <c r="ADS14" s="22"/>
      <c r="ADT14" s="22"/>
      <c r="ADU14" s="22"/>
      <c r="ADV14" s="22"/>
      <c r="ADW14" s="22"/>
      <c r="ADX14" s="22"/>
      <c r="ADY14" s="22"/>
      <c r="ADZ14" s="22"/>
      <c r="AEA14" s="22"/>
      <c r="AEB14" s="22"/>
      <c r="AEC14" s="22"/>
      <c r="AED14" s="22"/>
      <c r="AEE14" s="22"/>
      <c r="AEF14" s="22"/>
      <c r="AEG14" s="22"/>
      <c r="AEH14" s="22"/>
      <c r="AEI14" s="22"/>
      <c r="AEJ14" s="22"/>
      <c r="AEK14" s="22"/>
      <c r="AEL14" s="22"/>
      <c r="AEM14" s="22"/>
      <c r="AEN14" s="22"/>
      <c r="AEO14" s="22"/>
      <c r="AEP14" s="22"/>
      <c r="AEQ14" s="22"/>
      <c r="AER14" s="22"/>
      <c r="AES14" s="22"/>
      <c r="AET14" s="22"/>
      <c r="AEU14" s="22"/>
      <c r="AEV14" s="22"/>
      <c r="AEW14" s="22"/>
      <c r="AEX14" s="22"/>
      <c r="AEY14" s="22"/>
      <c r="AEZ14" s="22"/>
      <c r="AFA14" s="22"/>
      <c r="AFB14" s="22"/>
      <c r="AFC14" s="22"/>
      <c r="AFD14" s="22"/>
      <c r="AFE14" s="22"/>
      <c r="AFF14" s="22"/>
      <c r="AFG14" s="22"/>
      <c r="AFH14" s="22"/>
      <c r="AFI14" s="22"/>
      <c r="AFJ14" s="22"/>
      <c r="AFK14" s="22"/>
      <c r="AFL14" s="22"/>
      <c r="AFM14" s="22"/>
      <c r="AFN14" s="22"/>
      <c r="AFO14" s="22"/>
      <c r="AFP14" s="22"/>
      <c r="AFQ14" s="22"/>
      <c r="AFR14" s="22"/>
      <c r="AFS14" s="22"/>
      <c r="AFT14" s="22"/>
      <c r="AFU14" s="22"/>
      <c r="AFV14" s="22"/>
      <c r="AFW14" s="22"/>
      <c r="AFX14" s="22"/>
      <c r="AFY14" s="22"/>
      <c r="AFZ14" s="22"/>
      <c r="AGA14" s="22"/>
      <c r="AGB14" s="22"/>
      <c r="AGC14" s="22"/>
      <c r="AGD14" s="22"/>
      <c r="AGE14" s="22"/>
      <c r="AGF14" s="22"/>
      <c r="AGG14" s="22"/>
      <c r="AGH14" s="22"/>
      <c r="AGI14" s="22"/>
      <c r="AGJ14" s="22"/>
      <c r="AGK14" s="22"/>
      <c r="AGL14" s="22"/>
      <c r="AGM14" s="22"/>
      <c r="AGN14" s="22"/>
      <c r="AGO14" s="22"/>
      <c r="AGP14" s="22"/>
      <c r="AGQ14" s="22"/>
      <c r="AGR14" s="22"/>
      <c r="AGS14" s="22"/>
      <c r="AGT14" s="22"/>
      <c r="AGU14" s="22"/>
      <c r="AGV14" s="22"/>
      <c r="AGW14" s="22"/>
      <c r="AGX14" s="22"/>
      <c r="AGY14" s="22"/>
      <c r="AGZ14" s="22"/>
      <c r="AHA14" s="22"/>
      <c r="AHB14" s="22"/>
      <c r="AHC14" s="22"/>
      <c r="AHD14" s="22"/>
      <c r="AHE14" s="22"/>
      <c r="AHF14" s="22"/>
      <c r="AHG14" s="22"/>
      <c r="AHH14" s="22"/>
      <c r="AHI14" s="22"/>
      <c r="AHJ14" s="22"/>
      <c r="AHK14" s="22"/>
      <c r="AHL14" s="22"/>
      <c r="AHM14" s="22"/>
      <c r="AHN14" s="22"/>
      <c r="AHO14" s="22"/>
      <c r="AHP14" s="22"/>
      <c r="AHQ14" s="22"/>
      <c r="AHR14" s="22"/>
      <c r="AHS14" s="22"/>
      <c r="AHT14" s="22"/>
      <c r="AHU14" s="22"/>
      <c r="AHV14" s="22"/>
      <c r="AHW14" s="22"/>
      <c r="AHX14" s="22"/>
      <c r="AHY14" s="22"/>
      <c r="AHZ14" s="22"/>
      <c r="AIA14" s="22"/>
      <c r="AIB14" s="22"/>
      <c r="AIC14" s="22"/>
      <c r="AID14" s="22"/>
      <c r="AIE14" s="22"/>
      <c r="AIF14" s="22"/>
      <c r="AIG14" s="22"/>
      <c r="AIH14" s="22"/>
      <c r="AII14" s="22"/>
      <c r="AIJ14" s="22"/>
      <c r="AIK14" s="22"/>
      <c r="AIL14" s="22"/>
      <c r="AIM14" s="22"/>
      <c r="AIN14" s="22"/>
      <c r="AIO14" s="22"/>
      <c r="AIP14" s="22"/>
      <c r="AIQ14" s="22"/>
      <c r="AIR14" s="22"/>
      <c r="AIS14" s="22"/>
      <c r="AIT14" s="22"/>
      <c r="AIU14" s="22"/>
      <c r="AIV14" s="22"/>
      <c r="AIW14" s="22"/>
      <c r="AIX14" s="22"/>
      <c r="AIY14" s="22"/>
      <c r="AIZ14" s="22"/>
      <c r="AJA14" s="22"/>
      <c r="AJB14" s="22"/>
      <c r="AJC14" s="22"/>
      <c r="AJD14" s="22"/>
      <c r="AJE14" s="22"/>
      <c r="AJF14" s="22"/>
      <c r="AJG14" s="22"/>
      <c r="AJH14" s="22"/>
      <c r="AJI14" s="22"/>
      <c r="AJJ14" s="22"/>
      <c r="AJK14" s="22"/>
      <c r="AJL14" s="22"/>
      <c r="AJM14" s="22"/>
      <c r="AJN14" s="22"/>
      <c r="AJO14" s="22"/>
      <c r="AJP14" s="22"/>
      <c r="AJQ14" s="22"/>
      <c r="AJR14" s="22"/>
      <c r="AJS14" s="22"/>
      <c r="AJT14" s="22"/>
      <c r="AJU14" s="22"/>
      <c r="AJV14" s="22"/>
      <c r="AJW14" s="22"/>
      <c r="AJX14" s="22"/>
      <c r="AJY14" s="22"/>
      <c r="AJZ14" s="22"/>
      <c r="AKA14" s="22"/>
      <c r="AKB14" s="22"/>
      <c r="AKC14" s="22"/>
      <c r="AKD14" s="22"/>
      <c r="AKE14" s="22"/>
      <c r="AKF14" s="22"/>
      <c r="AKG14" s="22"/>
      <c r="AKH14" s="22"/>
      <c r="AKI14" s="22"/>
      <c r="AKJ14" s="22"/>
      <c r="AKK14" s="22"/>
      <c r="AKL14" s="22"/>
      <c r="AKM14" s="22"/>
      <c r="AKN14" s="22"/>
      <c r="AKO14" s="22"/>
      <c r="AKP14" s="22"/>
      <c r="AKQ14" s="22"/>
      <c r="AKR14" s="22"/>
      <c r="AKS14" s="22"/>
      <c r="AKT14" s="22"/>
      <c r="AKU14" s="22"/>
      <c r="AKV14" s="22"/>
      <c r="AKW14" s="22"/>
      <c r="AKX14" s="22"/>
      <c r="AKY14" s="22"/>
      <c r="AKZ14" s="22"/>
      <c r="ALA14" s="22"/>
    </row>
    <row r="15" spans="1:989" s="23" customFormat="1" ht="24.75" customHeight="1" x14ac:dyDescent="0.2">
      <c r="A15" s="26" t="s">
        <v>8</v>
      </c>
      <c r="B15" s="119">
        <v>88309</v>
      </c>
      <c r="C15" s="74" t="s">
        <v>71</v>
      </c>
      <c r="D15" s="27" t="s">
        <v>48</v>
      </c>
      <c r="E15" s="128">
        <v>0.253</v>
      </c>
      <c r="F15" s="29">
        <v>25.45</v>
      </c>
      <c r="G15" s="84">
        <f>E15*F15</f>
        <v>6.4388499999999995</v>
      </c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  <c r="IL15" s="22"/>
      <c r="IM15" s="22"/>
      <c r="IN15" s="22"/>
      <c r="IO15" s="22"/>
      <c r="IP15" s="22"/>
      <c r="IQ15" s="22"/>
      <c r="IR15" s="22"/>
      <c r="IS15" s="22"/>
      <c r="IT15" s="22"/>
      <c r="IU15" s="22"/>
      <c r="IV15" s="22"/>
      <c r="IW15" s="22"/>
      <c r="IX15" s="22"/>
      <c r="IY15" s="22"/>
      <c r="IZ15" s="22"/>
      <c r="JA15" s="22"/>
      <c r="JB15" s="22"/>
      <c r="JC15" s="22"/>
      <c r="JD15" s="22"/>
      <c r="JE15" s="22"/>
      <c r="JF15" s="22"/>
      <c r="JG15" s="22"/>
      <c r="JH15" s="22"/>
      <c r="JI15" s="22"/>
      <c r="JJ15" s="22"/>
      <c r="JK15" s="22"/>
      <c r="JL15" s="22"/>
      <c r="JM15" s="22"/>
      <c r="JN15" s="22"/>
      <c r="JO15" s="22"/>
      <c r="JP15" s="22"/>
      <c r="JQ15" s="22"/>
      <c r="JR15" s="22"/>
      <c r="JS15" s="22"/>
      <c r="JT15" s="22"/>
      <c r="JU15" s="22"/>
      <c r="JV15" s="22"/>
      <c r="JW15" s="22"/>
      <c r="JX15" s="22"/>
      <c r="JY15" s="22"/>
      <c r="JZ15" s="22"/>
      <c r="KA15" s="22"/>
      <c r="KB15" s="22"/>
      <c r="KC15" s="22"/>
      <c r="KD15" s="22"/>
      <c r="KE15" s="22"/>
      <c r="KF15" s="22"/>
      <c r="KG15" s="22"/>
      <c r="KH15" s="22"/>
      <c r="KI15" s="22"/>
      <c r="KJ15" s="22"/>
      <c r="KK15" s="22"/>
      <c r="KL15" s="22"/>
      <c r="KM15" s="22"/>
      <c r="KN15" s="22"/>
      <c r="KO15" s="22"/>
      <c r="KP15" s="22"/>
      <c r="KQ15" s="22"/>
      <c r="KR15" s="22"/>
      <c r="KS15" s="22"/>
      <c r="KT15" s="22"/>
      <c r="KU15" s="22"/>
      <c r="KV15" s="22"/>
      <c r="KW15" s="22"/>
      <c r="KX15" s="22"/>
      <c r="KY15" s="22"/>
      <c r="KZ15" s="22"/>
      <c r="LA15" s="22"/>
      <c r="LB15" s="22"/>
      <c r="LC15" s="22"/>
      <c r="LD15" s="22"/>
      <c r="LE15" s="22"/>
      <c r="LF15" s="22"/>
      <c r="LG15" s="22"/>
      <c r="LH15" s="22"/>
      <c r="LI15" s="22"/>
      <c r="LJ15" s="22"/>
      <c r="LK15" s="22"/>
      <c r="LL15" s="22"/>
      <c r="LM15" s="22"/>
      <c r="LN15" s="22"/>
      <c r="LO15" s="22"/>
      <c r="LP15" s="22"/>
      <c r="LQ15" s="22"/>
      <c r="LR15" s="22"/>
      <c r="LS15" s="22"/>
      <c r="LT15" s="22"/>
      <c r="LU15" s="22"/>
      <c r="LV15" s="22"/>
      <c r="LW15" s="22"/>
      <c r="LX15" s="22"/>
      <c r="LY15" s="22"/>
      <c r="LZ15" s="22"/>
      <c r="MA15" s="22"/>
      <c r="MB15" s="22"/>
      <c r="MC15" s="22"/>
      <c r="MD15" s="22"/>
      <c r="ME15" s="22"/>
      <c r="MF15" s="22"/>
      <c r="MG15" s="22"/>
      <c r="MH15" s="22"/>
      <c r="MI15" s="22"/>
      <c r="MJ15" s="22"/>
      <c r="MK15" s="22"/>
      <c r="ML15" s="22"/>
      <c r="MM15" s="22"/>
      <c r="MN15" s="22"/>
      <c r="MO15" s="22"/>
      <c r="MP15" s="22"/>
      <c r="MQ15" s="22"/>
      <c r="MR15" s="22"/>
      <c r="MS15" s="22"/>
      <c r="MT15" s="22"/>
      <c r="MU15" s="22"/>
      <c r="MV15" s="22"/>
      <c r="MW15" s="22"/>
      <c r="MX15" s="22"/>
      <c r="MY15" s="22"/>
      <c r="MZ15" s="22"/>
      <c r="NA15" s="22"/>
      <c r="NB15" s="22"/>
      <c r="NC15" s="22"/>
      <c r="ND15" s="22"/>
      <c r="NE15" s="22"/>
      <c r="NF15" s="22"/>
      <c r="NG15" s="22"/>
      <c r="NH15" s="22"/>
      <c r="NI15" s="22"/>
      <c r="NJ15" s="22"/>
      <c r="NK15" s="22"/>
      <c r="NL15" s="22"/>
      <c r="NM15" s="22"/>
      <c r="NN15" s="22"/>
      <c r="NO15" s="22"/>
      <c r="NP15" s="22"/>
      <c r="NQ15" s="22"/>
      <c r="NR15" s="22"/>
      <c r="NS15" s="22"/>
      <c r="NT15" s="22"/>
      <c r="NU15" s="22"/>
      <c r="NV15" s="22"/>
      <c r="NW15" s="22"/>
      <c r="NX15" s="22"/>
      <c r="NY15" s="22"/>
      <c r="NZ15" s="22"/>
      <c r="OA15" s="22"/>
      <c r="OB15" s="22"/>
      <c r="OC15" s="22"/>
      <c r="OD15" s="22"/>
      <c r="OE15" s="22"/>
      <c r="OF15" s="22"/>
      <c r="OG15" s="22"/>
      <c r="OH15" s="22"/>
      <c r="OI15" s="22"/>
      <c r="OJ15" s="22"/>
      <c r="OK15" s="22"/>
      <c r="OL15" s="22"/>
      <c r="OM15" s="22"/>
      <c r="ON15" s="22"/>
      <c r="OO15" s="22"/>
      <c r="OP15" s="22"/>
      <c r="OQ15" s="22"/>
      <c r="OR15" s="22"/>
      <c r="OS15" s="22"/>
      <c r="OT15" s="22"/>
      <c r="OU15" s="22"/>
      <c r="OV15" s="22"/>
      <c r="OW15" s="22"/>
      <c r="OX15" s="22"/>
      <c r="OY15" s="22"/>
      <c r="OZ15" s="22"/>
      <c r="PA15" s="22"/>
      <c r="PB15" s="22"/>
      <c r="PC15" s="22"/>
      <c r="PD15" s="22"/>
      <c r="PE15" s="22"/>
      <c r="PF15" s="22"/>
      <c r="PG15" s="22"/>
      <c r="PH15" s="22"/>
      <c r="PI15" s="22"/>
      <c r="PJ15" s="22"/>
      <c r="PK15" s="22"/>
      <c r="PL15" s="22"/>
      <c r="PM15" s="22"/>
      <c r="PN15" s="22"/>
      <c r="PO15" s="22"/>
      <c r="PP15" s="22"/>
      <c r="PQ15" s="22"/>
      <c r="PR15" s="22"/>
      <c r="PS15" s="22"/>
      <c r="PT15" s="22"/>
      <c r="PU15" s="22"/>
      <c r="PV15" s="22"/>
      <c r="PW15" s="22"/>
      <c r="PX15" s="22"/>
      <c r="PY15" s="22"/>
      <c r="PZ15" s="22"/>
      <c r="QA15" s="22"/>
      <c r="QB15" s="22"/>
      <c r="QC15" s="22"/>
      <c r="QD15" s="22"/>
      <c r="QE15" s="22"/>
      <c r="QF15" s="22"/>
      <c r="QG15" s="22"/>
      <c r="QH15" s="22"/>
      <c r="QI15" s="22"/>
      <c r="QJ15" s="22"/>
      <c r="QK15" s="22"/>
      <c r="QL15" s="22"/>
      <c r="QM15" s="22"/>
      <c r="QN15" s="22"/>
      <c r="QO15" s="22"/>
      <c r="QP15" s="22"/>
      <c r="QQ15" s="22"/>
      <c r="QR15" s="22"/>
      <c r="QS15" s="22"/>
      <c r="QT15" s="22"/>
      <c r="QU15" s="22"/>
      <c r="QV15" s="22"/>
      <c r="QW15" s="22"/>
      <c r="QX15" s="22"/>
      <c r="QY15" s="22"/>
      <c r="QZ15" s="22"/>
      <c r="RA15" s="22"/>
      <c r="RB15" s="22"/>
      <c r="RC15" s="22"/>
      <c r="RD15" s="22"/>
      <c r="RE15" s="22"/>
      <c r="RF15" s="22"/>
      <c r="RG15" s="22"/>
      <c r="RH15" s="22"/>
      <c r="RI15" s="22"/>
      <c r="RJ15" s="22"/>
      <c r="RK15" s="22"/>
      <c r="RL15" s="22"/>
      <c r="RM15" s="22"/>
      <c r="RN15" s="22"/>
      <c r="RO15" s="22"/>
      <c r="RP15" s="22"/>
      <c r="RQ15" s="22"/>
      <c r="RR15" s="22"/>
      <c r="RS15" s="22"/>
      <c r="RT15" s="22"/>
      <c r="RU15" s="22"/>
      <c r="RV15" s="22"/>
      <c r="RW15" s="22"/>
      <c r="RX15" s="22"/>
      <c r="RY15" s="22"/>
      <c r="RZ15" s="22"/>
      <c r="SA15" s="22"/>
      <c r="SB15" s="22"/>
      <c r="SC15" s="22"/>
      <c r="SD15" s="22"/>
      <c r="SE15" s="22"/>
      <c r="SF15" s="22"/>
      <c r="SG15" s="22"/>
      <c r="SH15" s="22"/>
      <c r="SI15" s="22"/>
      <c r="SJ15" s="22"/>
      <c r="SK15" s="22"/>
      <c r="SL15" s="22"/>
      <c r="SM15" s="22"/>
      <c r="SN15" s="22"/>
      <c r="SO15" s="22"/>
      <c r="SP15" s="22"/>
      <c r="SQ15" s="22"/>
      <c r="SR15" s="22"/>
      <c r="SS15" s="22"/>
      <c r="ST15" s="22"/>
      <c r="SU15" s="22"/>
      <c r="SV15" s="22"/>
      <c r="SW15" s="22"/>
      <c r="SX15" s="22"/>
      <c r="SY15" s="22"/>
      <c r="SZ15" s="22"/>
      <c r="TA15" s="22"/>
      <c r="TB15" s="22"/>
      <c r="TC15" s="22"/>
      <c r="TD15" s="22"/>
      <c r="TE15" s="22"/>
      <c r="TF15" s="22"/>
      <c r="TG15" s="22"/>
      <c r="TH15" s="22"/>
      <c r="TI15" s="22"/>
      <c r="TJ15" s="22"/>
      <c r="TK15" s="22"/>
      <c r="TL15" s="22"/>
      <c r="TM15" s="22"/>
      <c r="TN15" s="22"/>
      <c r="TO15" s="22"/>
      <c r="TP15" s="22"/>
      <c r="TQ15" s="22"/>
      <c r="TR15" s="22"/>
      <c r="TS15" s="22"/>
      <c r="TT15" s="22"/>
      <c r="TU15" s="22"/>
      <c r="TV15" s="22"/>
      <c r="TW15" s="22"/>
      <c r="TX15" s="22"/>
      <c r="TY15" s="22"/>
      <c r="TZ15" s="22"/>
      <c r="UA15" s="22"/>
      <c r="UB15" s="22"/>
      <c r="UC15" s="22"/>
      <c r="UD15" s="22"/>
      <c r="UE15" s="22"/>
      <c r="UF15" s="22"/>
      <c r="UG15" s="22"/>
      <c r="UH15" s="22"/>
      <c r="UI15" s="22"/>
      <c r="UJ15" s="22"/>
      <c r="UK15" s="22"/>
      <c r="UL15" s="22"/>
      <c r="UM15" s="22"/>
      <c r="UN15" s="22"/>
      <c r="UO15" s="22"/>
      <c r="UP15" s="22"/>
      <c r="UQ15" s="22"/>
      <c r="UR15" s="22"/>
      <c r="US15" s="22"/>
      <c r="UT15" s="22"/>
      <c r="UU15" s="22"/>
      <c r="UV15" s="22"/>
      <c r="UW15" s="22"/>
      <c r="UX15" s="22"/>
      <c r="UY15" s="22"/>
      <c r="UZ15" s="22"/>
      <c r="VA15" s="22"/>
      <c r="VB15" s="22"/>
      <c r="VC15" s="22"/>
      <c r="VD15" s="22"/>
      <c r="VE15" s="22"/>
      <c r="VF15" s="22"/>
      <c r="VG15" s="22"/>
      <c r="VH15" s="22"/>
      <c r="VI15" s="22"/>
      <c r="VJ15" s="22"/>
      <c r="VK15" s="22"/>
      <c r="VL15" s="22"/>
      <c r="VM15" s="22"/>
      <c r="VN15" s="22"/>
      <c r="VO15" s="22"/>
      <c r="VP15" s="22"/>
      <c r="VQ15" s="22"/>
      <c r="VR15" s="22"/>
      <c r="VS15" s="22"/>
      <c r="VT15" s="22"/>
      <c r="VU15" s="22"/>
      <c r="VV15" s="22"/>
      <c r="VW15" s="22"/>
      <c r="VX15" s="22"/>
      <c r="VY15" s="22"/>
      <c r="VZ15" s="22"/>
      <c r="WA15" s="22"/>
      <c r="WB15" s="22"/>
      <c r="WC15" s="22"/>
      <c r="WD15" s="22"/>
      <c r="WE15" s="22"/>
      <c r="WF15" s="22"/>
      <c r="WG15" s="22"/>
      <c r="WH15" s="22"/>
      <c r="WI15" s="22"/>
      <c r="WJ15" s="22"/>
      <c r="WK15" s="22"/>
      <c r="WL15" s="22"/>
      <c r="WM15" s="22"/>
      <c r="WN15" s="22"/>
      <c r="WO15" s="22"/>
      <c r="WP15" s="22"/>
      <c r="WQ15" s="22"/>
      <c r="WR15" s="22"/>
      <c r="WS15" s="22"/>
      <c r="WT15" s="22"/>
      <c r="WU15" s="22"/>
      <c r="WV15" s="22"/>
      <c r="WW15" s="22"/>
      <c r="WX15" s="22"/>
      <c r="WY15" s="22"/>
      <c r="WZ15" s="22"/>
      <c r="XA15" s="22"/>
      <c r="XB15" s="22"/>
      <c r="XC15" s="22"/>
      <c r="XD15" s="22"/>
      <c r="XE15" s="22"/>
      <c r="XF15" s="22"/>
      <c r="XG15" s="22"/>
      <c r="XH15" s="22"/>
      <c r="XI15" s="22"/>
      <c r="XJ15" s="22"/>
      <c r="XK15" s="22"/>
      <c r="XL15" s="22"/>
      <c r="XM15" s="22"/>
      <c r="XN15" s="22"/>
      <c r="XO15" s="22"/>
      <c r="XP15" s="22"/>
      <c r="XQ15" s="22"/>
      <c r="XR15" s="22"/>
      <c r="XS15" s="22"/>
      <c r="XT15" s="22"/>
      <c r="XU15" s="22"/>
      <c r="XV15" s="22"/>
      <c r="XW15" s="22"/>
      <c r="XX15" s="22"/>
      <c r="XY15" s="22"/>
      <c r="XZ15" s="22"/>
      <c r="YA15" s="22"/>
      <c r="YB15" s="22"/>
      <c r="YC15" s="22"/>
      <c r="YD15" s="22"/>
      <c r="YE15" s="22"/>
      <c r="YF15" s="22"/>
      <c r="YG15" s="22"/>
      <c r="YH15" s="22"/>
      <c r="YI15" s="22"/>
      <c r="YJ15" s="22"/>
      <c r="YK15" s="22"/>
      <c r="YL15" s="22"/>
      <c r="YM15" s="22"/>
      <c r="YN15" s="22"/>
      <c r="YO15" s="22"/>
      <c r="YP15" s="22"/>
      <c r="YQ15" s="22"/>
      <c r="YR15" s="22"/>
      <c r="YS15" s="22"/>
      <c r="YT15" s="22"/>
      <c r="YU15" s="22"/>
      <c r="YV15" s="22"/>
      <c r="YW15" s="22"/>
      <c r="YX15" s="22"/>
      <c r="YY15" s="22"/>
      <c r="YZ15" s="22"/>
      <c r="ZA15" s="22"/>
      <c r="ZB15" s="22"/>
      <c r="ZC15" s="22"/>
      <c r="ZD15" s="22"/>
      <c r="ZE15" s="22"/>
      <c r="ZF15" s="22"/>
      <c r="ZG15" s="22"/>
      <c r="ZH15" s="22"/>
      <c r="ZI15" s="22"/>
      <c r="ZJ15" s="22"/>
      <c r="ZK15" s="22"/>
      <c r="ZL15" s="22"/>
      <c r="ZM15" s="22"/>
      <c r="ZN15" s="22"/>
      <c r="ZO15" s="22"/>
      <c r="ZP15" s="22"/>
      <c r="ZQ15" s="22"/>
      <c r="ZR15" s="22"/>
      <c r="ZS15" s="22"/>
      <c r="ZT15" s="22"/>
      <c r="ZU15" s="22"/>
      <c r="ZV15" s="22"/>
      <c r="ZW15" s="22"/>
      <c r="ZX15" s="22"/>
      <c r="ZY15" s="22"/>
      <c r="ZZ15" s="22"/>
      <c r="AAA15" s="22"/>
      <c r="AAB15" s="22"/>
      <c r="AAC15" s="22"/>
      <c r="AAD15" s="22"/>
      <c r="AAE15" s="22"/>
      <c r="AAF15" s="22"/>
      <c r="AAG15" s="22"/>
      <c r="AAH15" s="22"/>
      <c r="AAI15" s="22"/>
      <c r="AAJ15" s="22"/>
      <c r="AAK15" s="22"/>
      <c r="AAL15" s="22"/>
      <c r="AAM15" s="22"/>
      <c r="AAN15" s="22"/>
      <c r="AAO15" s="22"/>
      <c r="AAP15" s="22"/>
      <c r="AAQ15" s="22"/>
      <c r="AAR15" s="22"/>
      <c r="AAS15" s="22"/>
      <c r="AAT15" s="22"/>
      <c r="AAU15" s="22"/>
      <c r="AAV15" s="22"/>
      <c r="AAW15" s="22"/>
      <c r="AAX15" s="22"/>
      <c r="AAY15" s="22"/>
      <c r="AAZ15" s="22"/>
      <c r="ABA15" s="22"/>
      <c r="ABB15" s="22"/>
      <c r="ABC15" s="22"/>
      <c r="ABD15" s="22"/>
      <c r="ABE15" s="22"/>
      <c r="ABF15" s="22"/>
      <c r="ABG15" s="22"/>
      <c r="ABH15" s="22"/>
      <c r="ABI15" s="22"/>
      <c r="ABJ15" s="22"/>
      <c r="ABK15" s="22"/>
      <c r="ABL15" s="22"/>
      <c r="ABM15" s="22"/>
      <c r="ABN15" s="22"/>
      <c r="ABO15" s="22"/>
      <c r="ABP15" s="22"/>
      <c r="ABQ15" s="22"/>
      <c r="ABR15" s="22"/>
      <c r="ABS15" s="22"/>
      <c r="ABT15" s="22"/>
      <c r="ABU15" s="22"/>
      <c r="ABV15" s="22"/>
      <c r="ABW15" s="22"/>
      <c r="ABX15" s="22"/>
      <c r="ABY15" s="22"/>
      <c r="ABZ15" s="22"/>
      <c r="ACA15" s="22"/>
      <c r="ACB15" s="22"/>
      <c r="ACC15" s="22"/>
      <c r="ACD15" s="22"/>
      <c r="ACE15" s="22"/>
      <c r="ACF15" s="22"/>
      <c r="ACG15" s="22"/>
      <c r="ACH15" s="22"/>
      <c r="ACI15" s="22"/>
      <c r="ACJ15" s="22"/>
      <c r="ACK15" s="22"/>
      <c r="ACL15" s="22"/>
      <c r="ACM15" s="22"/>
      <c r="ACN15" s="22"/>
      <c r="ACO15" s="22"/>
      <c r="ACP15" s="22"/>
      <c r="ACQ15" s="22"/>
      <c r="ACR15" s="22"/>
      <c r="ACS15" s="22"/>
      <c r="ACT15" s="22"/>
      <c r="ACU15" s="22"/>
      <c r="ACV15" s="22"/>
      <c r="ACW15" s="22"/>
      <c r="ACX15" s="22"/>
      <c r="ACY15" s="22"/>
      <c r="ACZ15" s="22"/>
      <c r="ADA15" s="22"/>
      <c r="ADB15" s="22"/>
      <c r="ADC15" s="22"/>
      <c r="ADD15" s="22"/>
      <c r="ADE15" s="22"/>
      <c r="ADF15" s="22"/>
      <c r="ADG15" s="22"/>
      <c r="ADH15" s="22"/>
      <c r="ADI15" s="22"/>
      <c r="ADJ15" s="22"/>
      <c r="ADK15" s="22"/>
      <c r="ADL15" s="22"/>
      <c r="ADM15" s="22"/>
      <c r="ADN15" s="22"/>
      <c r="ADO15" s="22"/>
      <c r="ADP15" s="22"/>
      <c r="ADQ15" s="22"/>
      <c r="ADR15" s="22"/>
      <c r="ADS15" s="22"/>
      <c r="ADT15" s="22"/>
      <c r="ADU15" s="22"/>
      <c r="ADV15" s="22"/>
      <c r="ADW15" s="22"/>
      <c r="ADX15" s="22"/>
      <c r="ADY15" s="22"/>
      <c r="ADZ15" s="22"/>
      <c r="AEA15" s="22"/>
      <c r="AEB15" s="22"/>
      <c r="AEC15" s="22"/>
      <c r="AED15" s="22"/>
      <c r="AEE15" s="22"/>
      <c r="AEF15" s="22"/>
      <c r="AEG15" s="22"/>
      <c r="AEH15" s="22"/>
      <c r="AEI15" s="22"/>
      <c r="AEJ15" s="22"/>
      <c r="AEK15" s="22"/>
      <c r="AEL15" s="22"/>
      <c r="AEM15" s="22"/>
      <c r="AEN15" s="22"/>
      <c r="AEO15" s="22"/>
      <c r="AEP15" s="22"/>
      <c r="AEQ15" s="22"/>
      <c r="AER15" s="22"/>
      <c r="AES15" s="22"/>
      <c r="AET15" s="22"/>
      <c r="AEU15" s="22"/>
      <c r="AEV15" s="22"/>
      <c r="AEW15" s="22"/>
      <c r="AEX15" s="22"/>
      <c r="AEY15" s="22"/>
      <c r="AEZ15" s="22"/>
      <c r="AFA15" s="22"/>
      <c r="AFB15" s="22"/>
      <c r="AFC15" s="22"/>
      <c r="AFD15" s="22"/>
      <c r="AFE15" s="22"/>
      <c r="AFF15" s="22"/>
      <c r="AFG15" s="22"/>
      <c r="AFH15" s="22"/>
      <c r="AFI15" s="22"/>
      <c r="AFJ15" s="22"/>
      <c r="AFK15" s="22"/>
      <c r="AFL15" s="22"/>
      <c r="AFM15" s="22"/>
      <c r="AFN15" s="22"/>
      <c r="AFO15" s="22"/>
      <c r="AFP15" s="22"/>
      <c r="AFQ15" s="22"/>
      <c r="AFR15" s="22"/>
      <c r="AFS15" s="22"/>
      <c r="AFT15" s="22"/>
      <c r="AFU15" s="22"/>
      <c r="AFV15" s="22"/>
      <c r="AFW15" s="22"/>
      <c r="AFX15" s="22"/>
      <c r="AFY15" s="22"/>
      <c r="AFZ15" s="22"/>
      <c r="AGA15" s="22"/>
      <c r="AGB15" s="22"/>
      <c r="AGC15" s="22"/>
      <c r="AGD15" s="22"/>
      <c r="AGE15" s="22"/>
      <c r="AGF15" s="22"/>
      <c r="AGG15" s="22"/>
      <c r="AGH15" s="22"/>
      <c r="AGI15" s="22"/>
      <c r="AGJ15" s="22"/>
      <c r="AGK15" s="22"/>
      <c r="AGL15" s="22"/>
      <c r="AGM15" s="22"/>
      <c r="AGN15" s="22"/>
      <c r="AGO15" s="22"/>
      <c r="AGP15" s="22"/>
      <c r="AGQ15" s="22"/>
      <c r="AGR15" s="22"/>
      <c r="AGS15" s="22"/>
      <c r="AGT15" s="22"/>
      <c r="AGU15" s="22"/>
      <c r="AGV15" s="22"/>
      <c r="AGW15" s="22"/>
      <c r="AGX15" s="22"/>
      <c r="AGY15" s="22"/>
      <c r="AGZ15" s="22"/>
      <c r="AHA15" s="22"/>
      <c r="AHB15" s="22"/>
      <c r="AHC15" s="22"/>
      <c r="AHD15" s="22"/>
      <c r="AHE15" s="22"/>
      <c r="AHF15" s="22"/>
      <c r="AHG15" s="22"/>
      <c r="AHH15" s="22"/>
      <c r="AHI15" s="22"/>
      <c r="AHJ15" s="22"/>
      <c r="AHK15" s="22"/>
      <c r="AHL15" s="22"/>
      <c r="AHM15" s="22"/>
      <c r="AHN15" s="22"/>
      <c r="AHO15" s="22"/>
      <c r="AHP15" s="22"/>
      <c r="AHQ15" s="22"/>
      <c r="AHR15" s="22"/>
      <c r="AHS15" s="22"/>
      <c r="AHT15" s="22"/>
      <c r="AHU15" s="22"/>
      <c r="AHV15" s="22"/>
      <c r="AHW15" s="22"/>
      <c r="AHX15" s="22"/>
      <c r="AHY15" s="22"/>
      <c r="AHZ15" s="22"/>
      <c r="AIA15" s="22"/>
      <c r="AIB15" s="22"/>
      <c r="AIC15" s="22"/>
      <c r="AID15" s="22"/>
      <c r="AIE15" s="22"/>
      <c r="AIF15" s="22"/>
      <c r="AIG15" s="22"/>
      <c r="AIH15" s="22"/>
      <c r="AII15" s="22"/>
      <c r="AIJ15" s="22"/>
      <c r="AIK15" s="22"/>
      <c r="AIL15" s="22"/>
      <c r="AIM15" s="22"/>
      <c r="AIN15" s="22"/>
      <c r="AIO15" s="22"/>
      <c r="AIP15" s="22"/>
      <c r="AIQ15" s="22"/>
      <c r="AIR15" s="22"/>
      <c r="AIS15" s="22"/>
      <c r="AIT15" s="22"/>
      <c r="AIU15" s="22"/>
      <c r="AIV15" s="22"/>
      <c r="AIW15" s="22"/>
      <c r="AIX15" s="22"/>
      <c r="AIY15" s="22"/>
      <c r="AIZ15" s="22"/>
      <c r="AJA15" s="22"/>
      <c r="AJB15" s="22"/>
      <c r="AJC15" s="22"/>
      <c r="AJD15" s="22"/>
      <c r="AJE15" s="22"/>
      <c r="AJF15" s="22"/>
      <c r="AJG15" s="22"/>
      <c r="AJH15" s="22"/>
      <c r="AJI15" s="22"/>
      <c r="AJJ15" s="22"/>
      <c r="AJK15" s="22"/>
      <c r="AJL15" s="22"/>
      <c r="AJM15" s="22"/>
      <c r="AJN15" s="22"/>
      <c r="AJO15" s="22"/>
      <c r="AJP15" s="22"/>
      <c r="AJQ15" s="22"/>
      <c r="AJR15" s="22"/>
      <c r="AJS15" s="22"/>
      <c r="AJT15" s="22"/>
      <c r="AJU15" s="22"/>
      <c r="AJV15" s="22"/>
      <c r="AJW15" s="22"/>
      <c r="AJX15" s="22"/>
      <c r="AJY15" s="22"/>
      <c r="AJZ15" s="22"/>
      <c r="AKA15" s="22"/>
      <c r="AKB15" s="22"/>
      <c r="AKC15" s="22"/>
      <c r="AKD15" s="22"/>
      <c r="AKE15" s="22"/>
      <c r="AKF15" s="22"/>
      <c r="AKG15" s="22"/>
      <c r="AKH15" s="22"/>
      <c r="AKI15" s="22"/>
      <c r="AKJ15" s="22"/>
      <c r="AKK15" s="22"/>
      <c r="AKL15" s="22"/>
      <c r="AKM15" s="22"/>
      <c r="AKN15" s="22"/>
      <c r="AKO15" s="22"/>
      <c r="AKP15" s="22"/>
      <c r="AKQ15" s="22"/>
      <c r="AKR15" s="22"/>
      <c r="AKS15" s="22"/>
      <c r="AKT15" s="22"/>
      <c r="AKU15" s="22"/>
      <c r="AKV15" s="22"/>
      <c r="AKW15" s="22"/>
      <c r="AKX15" s="22"/>
      <c r="AKY15" s="22"/>
      <c r="AKZ15" s="22"/>
      <c r="ALA15" s="22"/>
    </row>
    <row r="16" spans="1:989" s="23" customFormat="1" ht="24.75" customHeight="1" x14ac:dyDescent="0.2">
      <c r="A16" s="119" t="s">
        <v>8</v>
      </c>
      <c r="B16" s="119">
        <v>88316</v>
      </c>
      <c r="C16" s="74" t="s">
        <v>72</v>
      </c>
      <c r="D16" s="27" t="s">
        <v>48</v>
      </c>
      <c r="E16" s="128">
        <v>0.126</v>
      </c>
      <c r="F16" s="29">
        <v>22</v>
      </c>
      <c r="G16" s="84">
        <f t="shared" ref="G16" si="0">E16*F16</f>
        <v>2.7720000000000002</v>
      </c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2"/>
      <c r="IG16" s="22"/>
      <c r="IH16" s="22"/>
      <c r="II16" s="22"/>
      <c r="IJ16" s="22"/>
      <c r="IK16" s="22"/>
      <c r="IL16" s="22"/>
      <c r="IM16" s="22"/>
      <c r="IN16" s="22"/>
      <c r="IO16" s="22"/>
      <c r="IP16" s="22"/>
      <c r="IQ16" s="22"/>
      <c r="IR16" s="22"/>
      <c r="IS16" s="22"/>
      <c r="IT16" s="22"/>
      <c r="IU16" s="22"/>
      <c r="IV16" s="22"/>
      <c r="IW16" s="22"/>
      <c r="IX16" s="22"/>
      <c r="IY16" s="22"/>
      <c r="IZ16" s="22"/>
      <c r="JA16" s="22"/>
      <c r="JB16" s="22"/>
      <c r="JC16" s="22"/>
      <c r="JD16" s="22"/>
      <c r="JE16" s="22"/>
      <c r="JF16" s="22"/>
      <c r="JG16" s="22"/>
      <c r="JH16" s="22"/>
      <c r="JI16" s="22"/>
      <c r="JJ16" s="22"/>
      <c r="JK16" s="22"/>
      <c r="JL16" s="22"/>
      <c r="JM16" s="22"/>
      <c r="JN16" s="22"/>
      <c r="JO16" s="22"/>
      <c r="JP16" s="22"/>
      <c r="JQ16" s="22"/>
      <c r="JR16" s="22"/>
      <c r="JS16" s="22"/>
      <c r="JT16" s="22"/>
      <c r="JU16" s="22"/>
      <c r="JV16" s="22"/>
      <c r="JW16" s="22"/>
      <c r="JX16" s="22"/>
      <c r="JY16" s="22"/>
      <c r="JZ16" s="22"/>
      <c r="KA16" s="22"/>
      <c r="KB16" s="22"/>
      <c r="KC16" s="22"/>
      <c r="KD16" s="22"/>
      <c r="KE16" s="22"/>
      <c r="KF16" s="22"/>
      <c r="KG16" s="22"/>
      <c r="KH16" s="22"/>
      <c r="KI16" s="22"/>
      <c r="KJ16" s="22"/>
      <c r="KK16" s="22"/>
      <c r="KL16" s="22"/>
      <c r="KM16" s="22"/>
      <c r="KN16" s="22"/>
      <c r="KO16" s="22"/>
      <c r="KP16" s="22"/>
      <c r="KQ16" s="22"/>
      <c r="KR16" s="22"/>
      <c r="KS16" s="22"/>
      <c r="KT16" s="22"/>
      <c r="KU16" s="22"/>
      <c r="KV16" s="22"/>
      <c r="KW16" s="22"/>
      <c r="KX16" s="22"/>
      <c r="KY16" s="22"/>
      <c r="KZ16" s="22"/>
      <c r="LA16" s="22"/>
      <c r="LB16" s="22"/>
      <c r="LC16" s="22"/>
      <c r="LD16" s="22"/>
      <c r="LE16" s="22"/>
      <c r="LF16" s="22"/>
      <c r="LG16" s="22"/>
      <c r="LH16" s="22"/>
      <c r="LI16" s="22"/>
      <c r="LJ16" s="22"/>
      <c r="LK16" s="22"/>
      <c r="LL16" s="22"/>
      <c r="LM16" s="22"/>
      <c r="LN16" s="22"/>
      <c r="LO16" s="22"/>
      <c r="LP16" s="22"/>
      <c r="LQ16" s="22"/>
      <c r="LR16" s="22"/>
      <c r="LS16" s="22"/>
      <c r="LT16" s="22"/>
      <c r="LU16" s="22"/>
      <c r="LV16" s="22"/>
      <c r="LW16" s="22"/>
      <c r="LX16" s="22"/>
      <c r="LY16" s="22"/>
      <c r="LZ16" s="22"/>
      <c r="MA16" s="22"/>
      <c r="MB16" s="22"/>
      <c r="MC16" s="22"/>
      <c r="MD16" s="22"/>
      <c r="ME16" s="22"/>
      <c r="MF16" s="22"/>
      <c r="MG16" s="22"/>
      <c r="MH16" s="22"/>
      <c r="MI16" s="22"/>
      <c r="MJ16" s="22"/>
      <c r="MK16" s="22"/>
      <c r="ML16" s="22"/>
      <c r="MM16" s="22"/>
      <c r="MN16" s="22"/>
      <c r="MO16" s="22"/>
      <c r="MP16" s="22"/>
      <c r="MQ16" s="22"/>
      <c r="MR16" s="22"/>
      <c r="MS16" s="22"/>
      <c r="MT16" s="22"/>
      <c r="MU16" s="22"/>
      <c r="MV16" s="22"/>
      <c r="MW16" s="22"/>
      <c r="MX16" s="22"/>
      <c r="MY16" s="22"/>
      <c r="MZ16" s="22"/>
      <c r="NA16" s="22"/>
      <c r="NB16" s="22"/>
      <c r="NC16" s="22"/>
      <c r="ND16" s="22"/>
      <c r="NE16" s="22"/>
      <c r="NF16" s="22"/>
      <c r="NG16" s="22"/>
      <c r="NH16" s="22"/>
      <c r="NI16" s="22"/>
      <c r="NJ16" s="22"/>
      <c r="NK16" s="22"/>
      <c r="NL16" s="22"/>
      <c r="NM16" s="22"/>
      <c r="NN16" s="22"/>
      <c r="NO16" s="22"/>
      <c r="NP16" s="22"/>
      <c r="NQ16" s="22"/>
      <c r="NR16" s="22"/>
      <c r="NS16" s="22"/>
      <c r="NT16" s="22"/>
      <c r="NU16" s="22"/>
      <c r="NV16" s="22"/>
      <c r="NW16" s="22"/>
      <c r="NX16" s="22"/>
      <c r="NY16" s="22"/>
      <c r="NZ16" s="22"/>
      <c r="OA16" s="22"/>
      <c r="OB16" s="22"/>
      <c r="OC16" s="22"/>
      <c r="OD16" s="22"/>
      <c r="OE16" s="22"/>
      <c r="OF16" s="22"/>
      <c r="OG16" s="22"/>
      <c r="OH16" s="22"/>
      <c r="OI16" s="22"/>
      <c r="OJ16" s="22"/>
      <c r="OK16" s="22"/>
      <c r="OL16" s="22"/>
      <c r="OM16" s="22"/>
      <c r="ON16" s="22"/>
      <c r="OO16" s="22"/>
      <c r="OP16" s="22"/>
      <c r="OQ16" s="22"/>
      <c r="OR16" s="22"/>
      <c r="OS16" s="22"/>
      <c r="OT16" s="22"/>
      <c r="OU16" s="22"/>
      <c r="OV16" s="22"/>
      <c r="OW16" s="22"/>
      <c r="OX16" s="22"/>
      <c r="OY16" s="22"/>
      <c r="OZ16" s="22"/>
      <c r="PA16" s="22"/>
      <c r="PB16" s="22"/>
      <c r="PC16" s="22"/>
      <c r="PD16" s="22"/>
      <c r="PE16" s="22"/>
      <c r="PF16" s="22"/>
      <c r="PG16" s="22"/>
      <c r="PH16" s="22"/>
      <c r="PI16" s="22"/>
      <c r="PJ16" s="22"/>
      <c r="PK16" s="22"/>
      <c r="PL16" s="22"/>
      <c r="PM16" s="22"/>
      <c r="PN16" s="22"/>
      <c r="PO16" s="22"/>
      <c r="PP16" s="22"/>
      <c r="PQ16" s="22"/>
      <c r="PR16" s="22"/>
      <c r="PS16" s="22"/>
      <c r="PT16" s="22"/>
      <c r="PU16" s="22"/>
      <c r="PV16" s="22"/>
      <c r="PW16" s="22"/>
      <c r="PX16" s="22"/>
      <c r="PY16" s="22"/>
      <c r="PZ16" s="22"/>
      <c r="QA16" s="22"/>
      <c r="QB16" s="22"/>
      <c r="QC16" s="22"/>
      <c r="QD16" s="22"/>
      <c r="QE16" s="22"/>
      <c r="QF16" s="22"/>
      <c r="QG16" s="22"/>
      <c r="QH16" s="22"/>
      <c r="QI16" s="22"/>
      <c r="QJ16" s="22"/>
      <c r="QK16" s="22"/>
      <c r="QL16" s="22"/>
      <c r="QM16" s="22"/>
      <c r="QN16" s="22"/>
      <c r="QO16" s="22"/>
      <c r="QP16" s="22"/>
      <c r="QQ16" s="22"/>
      <c r="QR16" s="22"/>
      <c r="QS16" s="22"/>
      <c r="QT16" s="22"/>
      <c r="QU16" s="22"/>
      <c r="QV16" s="22"/>
      <c r="QW16" s="22"/>
      <c r="QX16" s="22"/>
      <c r="QY16" s="22"/>
      <c r="QZ16" s="22"/>
      <c r="RA16" s="22"/>
      <c r="RB16" s="22"/>
      <c r="RC16" s="22"/>
      <c r="RD16" s="22"/>
      <c r="RE16" s="22"/>
      <c r="RF16" s="22"/>
      <c r="RG16" s="22"/>
      <c r="RH16" s="22"/>
      <c r="RI16" s="22"/>
      <c r="RJ16" s="22"/>
      <c r="RK16" s="22"/>
      <c r="RL16" s="22"/>
      <c r="RM16" s="22"/>
      <c r="RN16" s="22"/>
      <c r="RO16" s="22"/>
      <c r="RP16" s="22"/>
      <c r="RQ16" s="22"/>
      <c r="RR16" s="22"/>
      <c r="RS16" s="22"/>
      <c r="RT16" s="22"/>
      <c r="RU16" s="22"/>
      <c r="RV16" s="22"/>
      <c r="RW16" s="22"/>
      <c r="RX16" s="22"/>
      <c r="RY16" s="22"/>
      <c r="RZ16" s="22"/>
      <c r="SA16" s="22"/>
      <c r="SB16" s="22"/>
      <c r="SC16" s="22"/>
      <c r="SD16" s="22"/>
      <c r="SE16" s="22"/>
      <c r="SF16" s="22"/>
      <c r="SG16" s="22"/>
      <c r="SH16" s="22"/>
      <c r="SI16" s="22"/>
      <c r="SJ16" s="22"/>
      <c r="SK16" s="22"/>
      <c r="SL16" s="22"/>
      <c r="SM16" s="22"/>
      <c r="SN16" s="22"/>
      <c r="SO16" s="22"/>
      <c r="SP16" s="22"/>
      <c r="SQ16" s="22"/>
      <c r="SR16" s="22"/>
      <c r="SS16" s="22"/>
      <c r="ST16" s="22"/>
      <c r="SU16" s="22"/>
      <c r="SV16" s="22"/>
      <c r="SW16" s="22"/>
      <c r="SX16" s="22"/>
      <c r="SY16" s="22"/>
      <c r="SZ16" s="22"/>
      <c r="TA16" s="22"/>
      <c r="TB16" s="22"/>
      <c r="TC16" s="22"/>
      <c r="TD16" s="22"/>
      <c r="TE16" s="22"/>
      <c r="TF16" s="22"/>
      <c r="TG16" s="22"/>
      <c r="TH16" s="22"/>
      <c r="TI16" s="22"/>
      <c r="TJ16" s="22"/>
      <c r="TK16" s="22"/>
      <c r="TL16" s="22"/>
      <c r="TM16" s="22"/>
      <c r="TN16" s="22"/>
      <c r="TO16" s="22"/>
      <c r="TP16" s="22"/>
      <c r="TQ16" s="22"/>
      <c r="TR16" s="22"/>
      <c r="TS16" s="22"/>
      <c r="TT16" s="22"/>
      <c r="TU16" s="22"/>
      <c r="TV16" s="22"/>
      <c r="TW16" s="22"/>
      <c r="TX16" s="22"/>
      <c r="TY16" s="22"/>
      <c r="TZ16" s="22"/>
      <c r="UA16" s="22"/>
      <c r="UB16" s="22"/>
      <c r="UC16" s="22"/>
      <c r="UD16" s="22"/>
      <c r="UE16" s="22"/>
      <c r="UF16" s="22"/>
      <c r="UG16" s="22"/>
      <c r="UH16" s="22"/>
      <c r="UI16" s="22"/>
      <c r="UJ16" s="22"/>
      <c r="UK16" s="22"/>
      <c r="UL16" s="22"/>
      <c r="UM16" s="22"/>
      <c r="UN16" s="22"/>
      <c r="UO16" s="22"/>
      <c r="UP16" s="22"/>
      <c r="UQ16" s="22"/>
      <c r="UR16" s="22"/>
      <c r="US16" s="22"/>
      <c r="UT16" s="22"/>
      <c r="UU16" s="22"/>
      <c r="UV16" s="22"/>
      <c r="UW16" s="22"/>
      <c r="UX16" s="22"/>
      <c r="UY16" s="22"/>
      <c r="UZ16" s="22"/>
      <c r="VA16" s="22"/>
      <c r="VB16" s="22"/>
      <c r="VC16" s="22"/>
      <c r="VD16" s="22"/>
      <c r="VE16" s="22"/>
      <c r="VF16" s="22"/>
      <c r="VG16" s="22"/>
      <c r="VH16" s="22"/>
      <c r="VI16" s="22"/>
      <c r="VJ16" s="22"/>
      <c r="VK16" s="22"/>
      <c r="VL16" s="22"/>
      <c r="VM16" s="22"/>
      <c r="VN16" s="22"/>
      <c r="VO16" s="22"/>
      <c r="VP16" s="22"/>
      <c r="VQ16" s="22"/>
      <c r="VR16" s="22"/>
      <c r="VS16" s="22"/>
      <c r="VT16" s="22"/>
      <c r="VU16" s="22"/>
      <c r="VV16" s="22"/>
      <c r="VW16" s="22"/>
      <c r="VX16" s="22"/>
      <c r="VY16" s="22"/>
      <c r="VZ16" s="22"/>
      <c r="WA16" s="22"/>
      <c r="WB16" s="22"/>
      <c r="WC16" s="22"/>
      <c r="WD16" s="22"/>
      <c r="WE16" s="22"/>
      <c r="WF16" s="22"/>
      <c r="WG16" s="22"/>
      <c r="WH16" s="22"/>
      <c r="WI16" s="22"/>
      <c r="WJ16" s="22"/>
      <c r="WK16" s="22"/>
      <c r="WL16" s="22"/>
      <c r="WM16" s="22"/>
      <c r="WN16" s="22"/>
      <c r="WO16" s="22"/>
      <c r="WP16" s="22"/>
      <c r="WQ16" s="22"/>
      <c r="WR16" s="22"/>
      <c r="WS16" s="22"/>
      <c r="WT16" s="22"/>
      <c r="WU16" s="22"/>
      <c r="WV16" s="22"/>
      <c r="WW16" s="22"/>
      <c r="WX16" s="22"/>
      <c r="WY16" s="22"/>
      <c r="WZ16" s="22"/>
      <c r="XA16" s="22"/>
      <c r="XB16" s="22"/>
      <c r="XC16" s="22"/>
      <c r="XD16" s="22"/>
      <c r="XE16" s="22"/>
      <c r="XF16" s="22"/>
      <c r="XG16" s="22"/>
      <c r="XH16" s="22"/>
      <c r="XI16" s="22"/>
      <c r="XJ16" s="22"/>
      <c r="XK16" s="22"/>
      <c r="XL16" s="22"/>
      <c r="XM16" s="22"/>
      <c r="XN16" s="22"/>
      <c r="XO16" s="22"/>
      <c r="XP16" s="22"/>
      <c r="XQ16" s="22"/>
      <c r="XR16" s="22"/>
      <c r="XS16" s="22"/>
      <c r="XT16" s="22"/>
      <c r="XU16" s="22"/>
      <c r="XV16" s="22"/>
      <c r="XW16" s="22"/>
      <c r="XX16" s="22"/>
      <c r="XY16" s="22"/>
      <c r="XZ16" s="22"/>
      <c r="YA16" s="22"/>
      <c r="YB16" s="22"/>
      <c r="YC16" s="22"/>
      <c r="YD16" s="22"/>
      <c r="YE16" s="22"/>
      <c r="YF16" s="22"/>
      <c r="YG16" s="22"/>
      <c r="YH16" s="22"/>
      <c r="YI16" s="22"/>
      <c r="YJ16" s="22"/>
      <c r="YK16" s="22"/>
      <c r="YL16" s="22"/>
      <c r="YM16" s="22"/>
      <c r="YN16" s="22"/>
      <c r="YO16" s="22"/>
      <c r="YP16" s="22"/>
      <c r="YQ16" s="22"/>
      <c r="YR16" s="22"/>
      <c r="YS16" s="22"/>
      <c r="YT16" s="22"/>
      <c r="YU16" s="22"/>
      <c r="YV16" s="22"/>
      <c r="YW16" s="22"/>
      <c r="YX16" s="22"/>
      <c r="YY16" s="22"/>
      <c r="YZ16" s="22"/>
      <c r="ZA16" s="22"/>
      <c r="ZB16" s="22"/>
      <c r="ZC16" s="22"/>
      <c r="ZD16" s="22"/>
      <c r="ZE16" s="22"/>
      <c r="ZF16" s="22"/>
      <c r="ZG16" s="22"/>
      <c r="ZH16" s="22"/>
      <c r="ZI16" s="22"/>
      <c r="ZJ16" s="22"/>
      <c r="ZK16" s="22"/>
      <c r="ZL16" s="22"/>
      <c r="ZM16" s="22"/>
      <c r="ZN16" s="22"/>
      <c r="ZO16" s="22"/>
      <c r="ZP16" s="22"/>
      <c r="ZQ16" s="22"/>
      <c r="ZR16" s="22"/>
      <c r="ZS16" s="22"/>
      <c r="ZT16" s="22"/>
      <c r="ZU16" s="22"/>
      <c r="ZV16" s="22"/>
      <c r="ZW16" s="22"/>
      <c r="ZX16" s="22"/>
      <c r="ZY16" s="22"/>
      <c r="ZZ16" s="22"/>
      <c r="AAA16" s="22"/>
      <c r="AAB16" s="22"/>
      <c r="AAC16" s="22"/>
      <c r="AAD16" s="22"/>
      <c r="AAE16" s="22"/>
      <c r="AAF16" s="22"/>
      <c r="AAG16" s="22"/>
      <c r="AAH16" s="22"/>
      <c r="AAI16" s="22"/>
      <c r="AAJ16" s="22"/>
      <c r="AAK16" s="22"/>
      <c r="AAL16" s="22"/>
      <c r="AAM16" s="22"/>
      <c r="AAN16" s="22"/>
      <c r="AAO16" s="22"/>
      <c r="AAP16" s="22"/>
      <c r="AAQ16" s="22"/>
      <c r="AAR16" s="22"/>
      <c r="AAS16" s="22"/>
      <c r="AAT16" s="22"/>
      <c r="AAU16" s="22"/>
      <c r="AAV16" s="22"/>
      <c r="AAW16" s="22"/>
      <c r="AAX16" s="22"/>
      <c r="AAY16" s="22"/>
      <c r="AAZ16" s="22"/>
      <c r="ABA16" s="22"/>
      <c r="ABB16" s="22"/>
      <c r="ABC16" s="22"/>
      <c r="ABD16" s="22"/>
      <c r="ABE16" s="22"/>
      <c r="ABF16" s="22"/>
      <c r="ABG16" s="22"/>
      <c r="ABH16" s="22"/>
      <c r="ABI16" s="22"/>
      <c r="ABJ16" s="22"/>
      <c r="ABK16" s="22"/>
      <c r="ABL16" s="22"/>
      <c r="ABM16" s="22"/>
      <c r="ABN16" s="22"/>
      <c r="ABO16" s="22"/>
      <c r="ABP16" s="22"/>
      <c r="ABQ16" s="22"/>
      <c r="ABR16" s="22"/>
      <c r="ABS16" s="22"/>
      <c r="ABT16" s="22"/>
      <c r="ABU16" s="22"/>
      <c r="ABV16" s="22"/>
      <c r="ABW16" s="22"/>
      <c r="ABX16" s="22"/>
      <c r="ABY16" s="22"/>
      <c r="ABZ16" s="22"/>
      <c r="ACA16" s="22"/>
      <c r="ACB16" s="22"/>
      <c r="ACC16" s="22"/>
      <c r="ACD16" s="22"/>
      <c r="ACE16" s="22"/>
      <c r="ACF16" s="22"/>
      <c r="ACG16" s="22"/>
      <c r="ACH16" s="22"/>
      <c r="ACI16" s="22"/>
      <c r="ACJ16" s="22"/>
      <c r="ACK16" s="22"/>
      <c r="ACL16" s="22"/>
      <c r="ACM16" s="22"/>
      <c r="ACN16" s="22"/>
      <c r="ACO16" s="22"/>
      <c r="ACP16" s="22"/>
      <c r="ACQ16" s="22"/>
      <c r="ACR16" s="22"/>
      <c r="ACS16" s="22"/>
      <c r="ACT16" s="22"/>
      <c r="ACU16" s="22"/>
      <c r="ACV16" s="22"/>
      <c r="ACW16" s="22"/>
      <c r="ACX16" s="22"/>
      <c r="ACY16" s="22"/>
      <c r="ACZ16" s="22"/>
      <c r="ADA16" s="22"/>
      <c r="ADB16" s="22"/>
      <c r="ADC16" s="22"/>
      <c r="ADD16" s="22"/>
      <c r="ADE16" s="22"/>
      <c r="ADF16" s="22"/>
      <c r="ADG16" s="22"/>
      <c r="ADH16" s="22"/>
      <c r="ADI16" s="22"/>
      <c r="ADJ16" s="22"/>
      <c r="ADK16" s="22"/>
      <c r="ADL16" s="22"/>
      <c r="ADM16" s="22"/>
      <c r="ADN16" s="22"/>
      <c r="ADO16" s="22"/>
      <c r="ADP16" s="22"/>
      <c r="ADQ16" s="22"/>
      <c r="ADR16" s="22"/>
      <c r="ADS16" s="22"/>
      <c r="ADT16" s="22"/>
      <c r="ADU16" s="22"/>
      <c r="ADV16" s="22"/>
      <c r="ADW16" s="22"/>
      <c r="ADX16" s="22"/>
      <c r="ADY16" s="22"/>
      <c r="ADZ16" s="22"/>
      <c r="AEA16" s="22"/>
      <c r="AEB16" s="22"/>
      <c r="AEC16" s="22"/>
      <c r="AED16" s="22"/>
      <c r="AEE16" s="22"/>
      <c r="AEF16" s="22"/>
      <c r="AEG16" s="22"/>
      <c r="AEH16" s="22"/>
      <c r="AEI16" s="22"/>
      <c r="AEJ16" s="22"/>
      <c r="AEK16" s="22"/>
      <c r="AEL16" s="22"/>
      <c r="AEM16" s="22"/>
      <c r="AEN16" s="22"/>
      <c r="AEO16" s="22"/>
      <c r="AEP16" s="22"/>
      <c r="AEQ16" s="22"/>
      <c r="AER16" s="22"/>
      <c r="AES16" s="22"/>
      <c r="AET16" s="22"/>
      <c r="AEU16" s="22"/>
      <c r="AEV16" s="22"/>
      <c r="AEW16" s="22"/>
      <c r="AEX16" s="22"/>
      <c r="AEY16" s="22"/>
      <c r="AEZ16" s="22"/>
      <c r="AFA16" s="22"/>
      <c r="AFB16" s="22"/>
      <c r="AFC16" s="22"/>
      <c r="AFD16" s="22"/>
      <c r="AFE16" s="22"/>
      <c r="AFF16" s="22"/>
      <c r="AFG16" s="22"/>
      <c r="AFH16" s="22"/>
      <c r="AFI16" s="22"/>
      <c r="AFJ16" s="22"/>
      <c r="AFK16" s="22"/>
      <c r="AFL16" s="22"/>
      <c r="AFM16" s="22"/>
      <c r="AFN16" s="22"/>
      <c r="AFO16" s="22"/>
      <c r="AFP16" s="22"/>
      <c r="AFQ16" s="22"/>
      <c r="AFR16" s="22"/>
      <c r="AFS16" s="22"/>
      <c r="AFT16" s="22"/>
      <c r="AFU16" s="22"/>
      <c r="AFV16" s="22"/>
      <c r="AFW16" s="22"/>
      <c r="AFX16" s="22"/>
      <c r="AFY16" s="22"/>
      <c r="AFZ16" s="22"/>
      <c r="AGA16" s="22"/>
      <c r="AGB16" s="22"/>
      <c r="AGC16" s="22"/>
      <c r="AGD16" s="22"/>
      <c r="AGE16" s="22"/>
      <c r="AGF16" s="22"/>
      <c r="AGG16" s="22"/>
      <c r="AGH16" s="22"/>
      <c r="AGI16" s="22"/>
      <c r="AGJ16" s="22"/>
      <c r="AGK16" s="22"/>
      <c r="AGL16" s="22"/>
      <c r="AGM16" s="22"/>
      <c r="AGN16" s="22"/>
      <c r="AGO16" s="22"/>
      <c r="AGP16" s="22"/>
      <c r="AGQ16" s="22"/>
      <c r="AGR16" s="22"/>
      <c r="AGS16" s="22"/>
      <c r="AGT16" s="22"/>
      <c r="AGU16" s="22"/>
      <c r="AGV16" s="22"/>
      <c r="AGW16" s="22"/>
      <c r="AGX16" s="22"/>
      <c r="AGY16" s="22"/>
      <c r="AGZ16" s="22"/>
      <c r="AHA16" s="22"/>
      <c r="AHB16" s="22"/>
      <c r="AHC16" s="22"/>
      <c r="AHD16" s="22"/>
      <c r="AHE16" s="22"/>
      <c r="AHF16" s="22"/>
      <c r="AHG16" s="22"/>
      <c r="AHH16" s="22"/>
      <c r="AHI16" s="22"/>
      <c r="AHJ16" s="22"/>
      <c r="AHK16" s="22"/>
      <c r="AHL16" s="22"/>
      <c r="AHM16" s="22"/>
      <c r="AHN16" s="22"/>
      <c r="AHO16" s="22"/>
      <c r="AHP16" s="22"/>
      <c r="AHQ16" s="22"/>
      <c r="AHR16" s="22"/>
      <c r="AHS16" s="22"/>
      <c r="AHT16" s="22"/>
      <c r="AHU16" s="22"/>
      <c r="AHV16" s="22"/>
      <c r="AHW16" s="22"/>
      <c r="AHX16" s="22"/>
      <c r="AHY16" s="22"/>
      <c r="AHZ16" s="22"/>
      <c r="AIA16" s="22"/>
      <c r="AIB16" s="22"/>
      <c r="AIC16" s="22"/>
      <c r="AID16" s="22"/>
      <c r="AIE16" s="22"/>
      <c r="AIF16" s="22"/>
      <c r="AIG16" s="22"/>
      <c r="AIH16" s="22"/>
      <c r="AII16" s="22"/>
      <c r="AIJ16" s="22"/>
      <c r="AIK16" s="22"/>
      <c r="AIL16" s="22"/>
      <c r="AIM16" s="22"/>
      <c r="AIN16" s="22"/>
      <c r="AIO16" s="22"/>
      <c r="AIP16" s="22"/>
      <c r="AIQ16" s="22"/>
      <c r="AIR16" s="22"/>
      <c r="AIS16" s="22"/>
      <c r="AIT16" s="22"/>
      <c r="AIU16" s="22"/>
      <c r="AIV16" s="22"/>
      <c r="AIW16" s="22"/>
      <c r="AIX16" s="22"/>
      <c r="AIY16" s="22"/>
      <c r="AIZ16" s="22"/>
      <c r="AJA16" s="22"/>
      <c r="AJB16" s="22"/>
      <c r="AJC16" s="22"/>
      <c r="AJD16" s="22"/>
      <c r="AJE16" s="22"/>
      <c r="AJF16" s="22"/>
      <c r="AJG16" s="22"/>
      <c r="AJH16" s="22"/>
      <c r="AJI16" s="22"/>
      <c r="AJJ16" s="22"/>
      <c r="AJK16" s="22"/>
      <c r="AJL16" s="22"/>
      <c r="AJM16" s="22"/>
      <c r="AJN16" s="22"/>
      <c r="AJO16" s="22"/>
      <c r="AJP16" s="22"/>
      <c r="AJQ16" s="22"/>
      <c r="AJR16" s="22"/>
      <c r="AJS16" s="22"/>
      <c r="AJT16" s="22"/>
      <c r="AJU16" s="22"/>
      <c r="AJV16" s="22"/>
      <c r="AJW16" s="22"/>
      <c r="AJX16" s="22"/>
      <c r="AJY16" s="22"/>
      <c r="AJZ16" s="22"/>
      <c r="AKA16" s="22"/>
      <c r="AKB16" s="22"/>
      <c r="AKC16" s="22"/>
      <c r="AKD16" s="22"/>
      <c r="AKE16" s="22"/>
      <c r="AKF16" s="22"/>
      <c r="AKG16" s="22"/>
      <c r="AKH16" s="22"/>
      <c r="AKI16" s="22"/>
      <c r="AKJ16" s="22"/>
      <c r="AKK16" s="22"/>
      <c r="AKL16" s="22"/>
      <c r="AKM16" s="22"/>
      <c r="AKN16" s="22"/>
      <c r="AKO16" s="22"/>
      <c r="AKP16" s="22"/>
      <c r="AKQ16" s="22"/>
      <c r="AKR16" s="22"/>
      <c r="AKS16" s="22"/>
      <c r="AKT16" s="22"/>
      <c r="AKU16" s="22"/>
      <c r="AKV16" s="22"/>
      <c r="AKW16" s="22"/>
      <c r="AKX16" s="22"/>
      <c r="AKY16" s="22"/>
      <c r="AKZ16" s="22"/>
      <c r="ALA16" s="22"/>
    </row>
    <row r="17" spans="1:989" s="23" customFormat="1" ht="45" x14ac:dyDescent="0.2">
      <c r="A17" s="119" t="s">
        <v>8</v>
      </c>
      <c r="B17" s="119">
        <v>87294</v>
      </c>
      <c r="C17" s="74" t="s">
        <v>237</v>
      </c>
      <c r="D17" s="27" t="s">
        <v>6</v>
      </c>
      <c r="E17" s="128">
        <v>1.4E-3</v>
      </c>
      <c r="F17" s="29">
        <v>391.66</v>
      </c>
      <c r="G17" s="84">
        <f t="shared" ref="G17:G20" si="1">E17*F17</f>
        <v>0.54832400000000003</v>
      </c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2"/>
      <c r="HJ17" s="22"/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2"/>
      <c r="HZ17" s="22"/>
      <c r="IA17" s="22"/>
      <c r="IB17" s="22"/>
      <c r="IC17" s="22"/>
      <c r="ID17" s="22"/>
      <c r="IE17" s="22"/>
      <c r="IF17" s="22"/>
      <c r="IG17" s="22"/>
      <c r="IH17" s="22"/>
      <c r="II17" s="22"/>
      <c r="IJ17" s="22"/>
      <c r="IK17" s="22"/>
      <c r="IL17" s="22"/>
      <c r="IM17" s="22"/>
      <c r="IN17" s="22"/>
      <c r="IO17" s="22"/>
      <c r="IP17" s="22"/>
      <c r="IQ17" s="22"/>
      <c r="IR17" s="22"/>
      <c r="IS17" s="22"/>
      <c r="IT17" s="22"/>
      <c r="IU17" s="22"/>
      <c r="IV17" s="22"/>
      <c r="IW17" s="22"/>
      <c r="IX17" s="22"/>
      <c r="IY17" s="22"/>
      <c r="IZ17" s="22"/>
      <c r="JA17" s="22"/>
      <c r="JB17" s="22"/>
      <c r="JC17" s="22"/>
      <c r="JD17" s="22"/>
      <c r="JE17" s="22"/>
      <c r="JF17" s="22"/>
      <c r="JG17" s="22"/>
      <c r="JH17" s="22"/>
      <c r="JI17" s="22"/>
      <c r="JJ17" s="22"/>
      <c r="JK17" s="22"/>
      <c r="JL17" s="22"/>
      <c r="JM17" s="22"/>
      <c r="JN17" s="22"/>
      <c r="JO17" s="22"/>
      <c r="JP17" s="22"/>
      <c r="JQ17" s="22"/>
      <c r="JR17" s="22"/>
      <c r="JS17" s="22"/>
      <c r="JT17" s="22"/>
      <c r="JU17" s="22"/>
      <c r="JV17" s="22"/>
      <c r="JW17" s="22"/>
      <c r="JX17" s="22"/>
      <c r="JY17" s="22"/>
      <c r="JZ17" s="22"/>
      <c r="KA17" s="22"/>
      <c r="KB17" s="22"/>
      <c r="KC17" s="22"/>
      <c r="KD17" s="22"/>
      <c r="KE17" s="22"/>
      <c r="KF17" s="22"/>
      <c r="KG17" s="22"/>
      <c r="KH17" s="22"/>
      <c r="KI17" s="22"/>
      <c r="KJ17" s="22"/>
      <c r="KK17" s="22"/>
      <c r="KL17" s="22"/>
      <c r="KM17" s="22"/>
      <c r="KN17" s="22"/>
      <c r="KO17" s="22"/>
      <c r="KP17" s="22"/>
      <c r="KQ17" s="22"/>
      <c r="KR17" s="22"/>
      <c r="KS17" s="22"/>
      <c r="KT17" s="22"/>
      <c r="KU17" s="22"/>
      <c r="KV17" s="22"/>
      <c r="KW17" s="22"/>
      <c r="KX17" s="22"/>
      <c r="KY17" s="22"/>
      <c r="KZ17" s="22"/>
      <c r="LA17" s="22"/>
      <c r="LB17" s="22"/>
      <c r="LC17" s="22"/>
      <c r="LD17" s="22"/>
      <c r="LE17" s="22"/>
      <c r="LF17" s="22"/>
      <c r="LG17" s="22"/>
      <c r="LH17" s="22"/>
      <c r="LI17" s="22"/>
      <c r="LJ17" s="22"/>
      <c r="LK17" s="22"/>
      <c r="LL17" s="22"/>
      <c r="LM17" s="22"/>
      <c r="LN17" s="22"/>
      <c r="LO17" s="22"/>
      <c r="LP17" s="22"/>
      <c r="LQ17" s="22"/>
      <c r="LR17" s="22"/>
      <c r="LS17" s="22"/>
      <c r="LT17" s="22"/>
      <c r="LU17" s="22"/>
      <c r="LV17" s="22"/>
      <c r="LW17" s="22"/>
      <c r="LX17" s="22"/>
      <c r="LY17" s="22"/>
      <c r="LZ17" s="22"/>
      <c r="MA17" s="22"/>
      <c r="MB17" s="22"/>
      <c r="MC17" s="22"/>
      <c r="MD17" s="22"/>
      <c r="ME17" s="22"/>
      <c r="MF17" s="22"/>
      <c r="MG17" s="22"/>
      <c r="MH17" s="22"/>
      <c r="MI17" s="22"/>
      <c r="MJ17" s="22"/>
      <c r="MK17" s="22"/>
      <c r="ML17" s="22"/>
      <c r="MM17" s="22"/>
      <c r="MN17" s="22"/>
      <c r="MO17" s="22"/>
      <c r="MP17" s="22"/>
      <c r="MQ17" s="22"/>
      <c r="MR17" s="22"/>
      <c r="MS17" s="22"/>
      <c r="MT17" s="22"/>
      <c r="MU17" s="22"/>
      <c r="MV17" s="22"/>
      <c r="MW17" s="22"/>
      <c r="MX17" s="22"/>
      <c r="MY17" s="22"/>
      <c r="MZ17" s="22"/>
      <c r="NA17" s="22"/>
      <c r="NB17" s="22"/>
      <c r="NC17" s="22"/>
      <c r="ND17" s="22"/>
      <c r="NE17" s="22"/>
      <c r="NF17" s="22"/>
      <c r="NG17" s="22"/>
      <c r="NH17" s="22"/>
      <c r="NI17" s="22"/>
      <c r="NJ17" s="22"/>
      <c r="NK17" s="22"/>
      <c r="NL17" s="22"/>
      <c r="NM17" s="22"/>
      <c r="NN17" s="22"/>
      <c r="NO17" s="22"/>
      <c r="NP17" s="22"/>
      <c r="NQ17" s="22"/>
      <c r="NR17" s="22"/>
      <c r="NS17" s="22"/>
      <c r="NT17" s="22"/>
      <c r="NU17" s="22"/>
      <c r="NV17" s="22"/>
      <c r="NW17" s="22"/>
      <c r="NX17" s="22"/>
      <c r="NY17" s="22"/>
      <c r="NZ17" s="22"/>
      <c r="OA17" s="22"/>
      <c r="OB17" s="22"/>
      <c r="OC17" s="22"/>
      <c r="OD17" s="22"/>
      <c r="OE17" s="22"/>
      <c r="OF17" s="22"/>
      <c r="OG17" s="22"/>
      <c r="OH17" s="22"/>
      <c r="OI17" s="22"/>
      <c r="OJ17" s="22"/>
      <c r="OK17" s="22"/>
      <c r="OL17" s="22"/>
      <c r="OM17" s="22"/>
      <c r="ON17" s="22"/>
      <c r="OO17" s="22"/>
      <c r="OP17" s="22"/>
      <c r="OQ17" s="22"/>
      <c r="OR17" s="22"/>
      <c r="OS17" s="22"/>
      <c r="OT17" s="22"/>
      <c r="OU17" s="22"/>
      <c r="OV17" s="22"/>
      <c r="OW17" s="22"/>
      <c r="OX17" s="22"/>
      <c r="OY17" s="22"/>
      <c r="OZ17" s="22"/>
      <c r="PA17" s="22"/>
      <c r="PB17" s="22"/>
      <c r="PC17" s="22"/>
      <c r="PD17" s="22"/>
      <c r="PE17" s="22"/>
      <c r="PF17" s="22"/>
      <c r="PG17" s="22"/>
      <c r="PH17" s="22"/>
      <c r="PI17" s="22"/>
      <c r="PJ17" s="22"/>
      <c r="PK17" s="22"/>
      <c r="PL17" s="22"/>
      <c r="PM17" s="22"/>
      <c r="PN17" s="22"/>
      <c r="PO17" s="22"/>
      <c r="PP17" s="22"/>
      <c r="PQ17" s="22"/>
      <c r="PR17" s="22"/>
      <c r="PS17" s="22"/>
      <c r="PT17" s="22"/>
      <c r="PU17" s="22"/>
      <c r="PV17" s="22"/>
      <c r="PW17" s="22"/>
      <c r="PX17" s="22"/>
      <c r="PY17" s="22"/>
      <c r="PZ17" s="22"/>
      <c r="QA17" s="22"/>
      <c r="QB17" s="22"/>
      <c r="QC17" s="22"/>
      <c r="QD17" s="22"/>
      <c r="QE17" s="22"/>
      <c r="QF17" s="22"/>
      <c r="QG17" s="22"/>
      <c r="QH17" s="22"/>
      <c r="QI17" s="22"/>
      <c r="QJ17" s="22"/>
      <c r="QK17" s="22"/>
      <c r="QL17" s="22"/>
      <c r="QM17" s="22"/>
      <c r="QN17" s="22"/>
      <c r="QO17" s="22"/>
      <c r="QP17" s="22"/>
      <c r="QQ17" s="22"/>
      <c r="QR17" s="22"/>
      <c r="QS17" s="22"/>
      <c r="QT17" s="22"/>
      <c r="QU17" s="22"/>
      <c r="QV17" s="22"/>
      <c r="QW17" s="22"/>
      <c r="QX17" s="22"/>
      <c r="QY17" s="22"/>
      <c r="QZ17" s="22"/>
      <c r="RA17" s="22"/>
      <c r="RB17" s="22"/>
      <c r="RC17" s="22"/>
      <c r="RD17" s="22"/>
      <c r="RE17" s="22"/>
      <c r="RF17" s="22"/>
      <c r="RG17" s="22"/>
      <c r="RH17" s="22"/>
      <c r="RI17" s="22"/>
      <c r="RJ17" s="22"/>
      <c r="RK17" s="22"/>
      <c r="RL17" s="22"/>
      <c r="RM17" s="22"/>
      <c r="RN17" s="22"/>
      <c r="RO17" s="22"/>
      <c r="RP17" s="22"/>
      <c r="RQ17" s="22"/>
      <c r="RR17" s="22"/>
      <c r="RS17" s="22"/>
      <c r="RT17" s="22"/>
      <c r="RU17" s="22"/>
      <c r="RV17" s="22"/>
      <c r="RW17" s="22"/>
      <c r="RX17" s="22"/>
      <c r="RY17" s="22"/>
      <c r="RZ17" s="22"/>
      <c r="SA17" s="22"/>
      <c r="SB17" s="22"/>
      <c r="SC17" s="22"/>
      <c r="SD17" s="22"/>
      <c r="SE17" s="22"/>
      <c r="SF17" s="22"/>
      <c r="SG17" s="22"/>
      <c r="SH17" s="22"/>
      <c r="SI17" s="22"/>
      <c r="SJ17" s="22"/>
      <c r="SK17" s="22"/>
      <c r="SL17" s="22"/>
      <c r="SM17" s="22"/>
      <c r="SN17" s="22"/>
      <c r="SO17" s="22"/>
      <c r="SP17" s="22"/>
      <c r="SQ17" s="22"/>
      <c r="SR17" s="22"/>
      <c r="SS17" s="22"/>
      <c r="ST17" s="22"/>
      <c r="SU17" s="22"/>
      <c r="SV17" s="22"/>
      <c r="SW17" s="22"/>
      <c r="SX17" s="22"/>
      <c r="SY17" s="22"/>
      <c r="SZ17" s="22"/>
      <c r="TA17" s="22"/>
      <c r="TB17" s="22"/>
      <c r="TC17" s="22"/>
      <c r="TD17" s="22"/>
      <c r="TE17" s="22"/>
      <c r="TF17" s="22"/>
      <c r="TG17" s="22"/>
      <c r="TH17" s="22"/>
      <c r="TI17" s="22"/>
      <c r="TJ17" s="22"/>
      <c r="TK17" s="22"/>
      <c r="TL17" s="22"/>
      <c r="TM17" s="22"/>
      <c r="TN17" s="22"/>
      <c r="TO17" s="22"/>
      <c r="TP17" s="22"/>
      <c r="TQ17" s="22"/>
      <c r="TR17" s="22"/>
      <c r="TS17" s="22"/>
      <c r="TT17" s="22"/>
      <c r="TU17" s="22"/>
      <c r="TV17" s="22"/>
      <c r="TW17" s="22"/>
      <c r="TX17" s="22"/>
      <c r="TY17" s="22"/>
      <c r="TZ17" s="22"/>
      <c r="UA17" s="22"/>
      <c r="UB17" s="22"/>
      <c r="UC17" s="22"/>
      <c r="UD17" s="22"/>
      <c r="UE17" s="22"/>
      <c r="UF17" s="22"/>
      <c r="UG17" s="22"/>
      <c r="UH17" s="22"/>
      <c r="UI17" s="22"/>
      <c r="UJ17" s="22"/>
      <c r="UK17" s="22"/>
      <c r="UL17" s="22"/>
      <c r="UM17" s="22"/>
      <c r="UN17" s="22"/>
      <c r="UO17" s="22"/>
      <c r="UP17" s="22"/>
      <c r="UQ17" s="22"/>
      <c r="UR17" s="22"/>
      <c r="US17" s="22"/>
      <c r="UT17" s="22"/>
      <c r="UU17" s="22"/>
      <c r="UV17" s="22"/>
      <c r="UW17" s="22"/>
      <c r="UX17" s="22"/>
      <c r="UY17" s="22"/>
      <c r="UZ17" s="22"/>
      <c r="VA17" s="22"/>
      <c r="VB17" s="22"/>
      <c r="VC17" s="22"/>
      <c r="VD17" s="22"/>
      <c r="VE17" s="22"/>
      <c r="VF17" s="22"/>
      <c r="VG17" s="22"/>
      <c r="VH17" s="22"/>
      <c r="VI17" s="22"/>
      <c r="VJ17" s="22"/>
      <c r="VK17" s="22"/>
      <c r="VL17" s="22"/>
      <c r="VM17" s="22"/>
      <c r="VN17" s="22"/>
      <c r="VO17" s="22"/>
      <c r="VP17" s="22"/>
      <c r="VQ17" s="22"/>
      <c r="VR17" s="22"/>
      <c r="VS17" s="22"/>
      <c r="VT17" s="22"/>
      <c r="VU17" s="22"/>
      <c r="VV17" s="22"/>
      <c r="VW17" s="22"/>
      <c r="VX17" s="22"/>
      <c r="VY17" s="22"/>
      <c r="VZ17" s="22"/>
      <c r="WA17" s="22"/>
      <c r="WB17" s="22"/>
      <c r="WC17" s="22"/>
      <c r="WD17" s="22"/>
      <c r="WE17" s="22"/>
      <c r="WF17" s="22"/>
      <c r="WG17" s="22"/>
      <c r="WH17" s="22"/>
      <c r="WI17" s="22"/>
      <c r="WJ17" s="22"/>
      <c r="WK17" s="22"/>
      <c r="WL17" s="22"/>
      <c r="WM17" s="22"/>
      <c r="WN17" s="22"/>
      <c r="WO17" s="22"/>
      <c r="WP17" s="22"/>
      <c r="WQ17" s="22"/>
      <c r="WR17" s="22"/>
      <c r="WS17" s="22"/>
      <c r="WT17" s="22"/>
      <c r="WU17" s="22"/>
      <c r="WV17" s="22"/>
      <c r="WW17" s="22"/>
      <c r="WX17" s="22"/>
      <c r="WY17" s="22"/>
      <c r="WZ17" s="22"/>
      <c r="XA17" s="22"/>
      <c r="XB17" s="22"/>
      <c r="XC17" s="22"/>
      <c r="XD17" s="22"/>
      <c r="XE17" s="22"/>
      <c r="XF17" s="22"/>
      <c r="XG17" s="22"/>
      <c r="XH17" s="22"/>
      <c r="XI17" s="22"/>
      <c r="XJ17" s="22"/>
      <c r="XK17" s="22"/>
      <c r="XL17" s="22"/>
      <c r="XM17" s="22"/>
      <c r="XN17" s="22"/>
      <c r="XO17" s="22"/>
      <c r="XP17" s="22"/>
      <c r="XQ17" s="22"/>
      <c r="XR17" s="22"/>
      <c r="XS17" s="22"/>
      <c r="XT17" s="22"/>
      <c r="XU17" s="22"/>
      <c r="XV17" s="22"/>
      <c r="XW17" s="22"/>
      <c r="XX17" s="22"/>
      <c r="XY17" s="22"/>
      <c r="XZ17" s="22"/>
      <c r="YA17" s="22"/>
      <c r="YB17" s="22"/>
      <c r="YC17" s="22"/>
      <c r="YD17" s="22"/>
      <c r="YE17" s="22"/>
      <c r="YF17" s="22"/>
      <c r="YG17" s="22"/>
      <c r="YH17" s="22"/>
      <c r="YI17" s="22"/>
      <c r="YJ17" s="22"/>
      <c r="YK17" s="22"/>
      <c r="YL17" s="22"/>
      <c r="YM17" s="22"/>
      <c r="YN17" s="22"/>
      <c r="YO17" s="22"/>
      <c r="YP17" s="22"/>
      <c r="YQ17" s="22"/>
      <c r="YR17" s="22"/>
      <c r="YS17" s="22"/>
      <c r="YT17" s="22"/>
      <c r="YU17" s="22"/>
      <c r="YV17" s="22"/>
      <c r="YW17" s="22"/>
      <c r="YX17" s="22"/>
      <c r="YY17" s="22"/>
      <c r="YZ17" s="22"/>
      <c r="ZA17" s="22"/>
      <c r="ZB17" s="22"/>
      <c r="ZC17" s="22"/>
      <c r="ZD17" s="22"/>
      <c r="ZE17" s="22"/>
      <c r="ZF17" s="22"/>
      <c r="ZG17" s="22"/>
      <c r="ZH17" s="22"/>
      <c r="ZI17" s="22"/>
      <c r="ZJ17" s="22"/>
      <c r="ZK17" s="22"/>
      <c r="ZL17" s="22"/>
      <c r="ZM17" s="22"/>
      <c r="ZN17" s="22"/>
      <c r="ZO17" s="22"/>
      <c r="ZP17" s="22"/>
      <c r="ZQ17" s="22"/>
      <c r="ZR17" s="22"/>
      <c r="ZS17" s="22"/>
      <c r="ZT17" s="22"/>
      <c r="ZU17" s="22"/>
      <c r="ZV17" s="22"/>
      <c r="ZW17" s="22"/>
      <c r="ZX17" s="22"/>
      <c r="ZY17" s="22"/>
      <c r="ZZ17" s="22"/>
      <c r="AAA17" s="22"/>
      <c r="AAB17" s="22"/>
      <c r="AAC17" s="22"/>
      <c r="AAD17" s="22"/>
      <c r="AAE17" s="22"/>
      <c r="AAF17" s="22"/>
      <c r="AAG17" s="22"/>
      <c r="AAH17" s="22"/>
      <c r="AAI17" s="22"/>
      <c r="AAJ17" s="22"/>
      <c r="AAK17" s="22"/>
      <c r="AAL17" s="22"/>
      <c r="AAM17" s="22"/>
      <c r="AAN17" s="22"/>
      <c r="AAO17" s="22"/>
      <c r="AAP17" s="22"/>
      <c r="AAQ17" s="22"/>
      <c r="AAR17" s="22"/>
      <c r="AAS17" s="22"/>
      <c r="AAT17" s="22"/>
      <c r="AAU17" s="22"/>
      <c r="AAV17" s="22"/>
      <c r="AAW17" s="22"/>
      <c r="AAX17" s="22"/>
      <c r="AAY17" s="22"/>
      <c r="AAZ17" s="22"/>
      <c r="ABA17" s="22"/>
      <c r="ABB17" s="22"/>
      <c r="ABC17" s="22"/>
      <c r="ABD17" s="22"/>
      <c r="ABE17" s="22"/>
      <c r="ABF17" s="22"/>
      <c r="ABG17" s="22"/>
      <c r="ABH17" s="22"/>
      <c r="ABI17" s="22"/>
      <c r="ABJ17" s="22"/>
      <c r="ABK17" s="22"/>
      <c r="ABL17" s="22"/>
      <c r="ABM17" s="22"/>
      <c r="ABN17" s="22"/>
      <c r="ABO17" s="22"/>
      <c r="ABP17" s="22"/>
      <c r="ABQ17" s="22"/>
      <c r="ABR17" s="22"/>
      <c r="ABS17" s="22"/>
      <c r="ABT17" s="22"/>
      <c r="ABU17" s="22"/>
      <c r="ABV17" s="22"/>
      <c r="ABW17" s="22"/>
      <c r="ABX17" s="22"/>
      <c r="ABY17" s="22"/>
      <c r="ABZ17" s="22"/>
      <c r="ACA17" s="22"/>
      <c r="ACB17" s="22"/>
      <c r="ACC17" s="22"/>
      <c r="ACD17" s="22"/>
      <c r="ACE17" s="22"/>
      <c r="ACF17" s="22"/>
      <c r="ACG17" s="22"/>
      <c r="ACH17" s="22"/>
      <c r="ACI17" s="22"/>
      <c r="ACJ17" s="22"/>
      <c r="ACK17" s="22"/>
      <c r="ACL17" s="22"/>
      <c r="ACM17" s="22"/>
      <c r="ACN17" s="22"/>
      <c r="ACO17" s="22"/>
      <c r="ACP17" s="22"/>
      <c r="ACQ17" s="22"/>
      <c r="ACR17" s="22"/>
      <c r="ACS17" s="22"/>
      <c r="ACT17" s="22"/>
      <c r="ACU17" s="22"/>
      <c r="ACV17" s="22"/>
      <c r="ACW17" s="22"/>
      <c r="ACX17" s="22"/>
      <c r="ACY17" s="22"/>
      <c r="ACZ17" s="22"/>
      <c r="ADA17" s="22"/>
      <c r="ADB17" s="22"/>
      <c r="ADC17" s="22"/>
      <c r="ADD17" s="22"/>
      <c r="ADE17" s="22"/>
      <c r="ADF17" s="22"/>
      <c r="ADG17" s="22"/>
      <c r="ADH17" s="22"/>
      <c r="ADI17" s="22"/>
      <c r="ADJ17" s="22"/>
      <c r="ADK17" s="22"/>
      <c r="ADL17" s="22"/>
      <c r="ADM17" s="22"/>
      <c r="ADN17" s="22"/>
      <c r="ADO17" s="22"/>
      <c r="ADP17" s="22"/>
      <c r="ADQ17" s="22"/>
      <c r="ADR17" s="22"/>
      <c r="ADS17" s="22"/>
      <c r="ADT17" s="22"/>
      <c r="ADU17" s="22"/>
      <c r="ADV17" s="22"/>
      <c r="ADW17" s="22"/>
      <c r="ADX17" s="22"/>
      <c r="ADY17" s="22"/>
      <c r="ADZ17" s="22"/>
      <c r="AEA17" s="22"/>
      <c r="AEB17" s="22"/>
      <c r="AEC17" s="22"/>
      <c r="AED17" s="22"/>
      <c r="AEE17" s="22"/>
      <c r="AEF17" s="22"/>
      <c r="AEG17" s="22"/>
      <c r="AEH17" s="22"/>
      <c r="AEI17" s="22"/>
      <c r="AEJ17" s="22"/>
      <c r="AEK17" s="22"/>
      <c r="AEL17" s="22"/>
      <c r="AEM17" s="22"/>
      <c r="AEN17" s="22"/>
      <c r="AEO17" s="22"/>
      <c r="AEP17" s="22"/>
      <c r="AEQ17" s="22"/>
      <c r="AER17" s="22"/>
      <c r="AES17" s="22"/>
      <c r="AET17" s="22"/>
      <c r="AEU17" s="22"/>
      <c r="AEV17" s="22"/>
      <c r="AEW17" s="22"/>
      <c r="AEX17" s="22"/>
      <c r="AEY17" s="22"/>
      <c r="AEZ17" s="22"/>
      <c r="AFA17" s="22"/>
      <c r="AFB17" s="22"/>
      <c r="AFC17" s="22"/>
      <c r="AFD17" s="22"/>
      <c r="AFE17" s="22"/>
      <c r="AFF17" s="22"/>
      <c r="AFG17" s="22"/>
      <c r="AFH17" s="22"/>
      <c r="AFI17" s="22"/>
      <c r="AFJ17" s="22"/>
      <c r="AFK17" s="22"/>
      <c r="AFL17" s="22"/>
      <c r="AFM17" s="22"/>
      <c r="AFN17" s="22"/>
      <c r="AFO17" s="22"/>
      <c r="AFP17" s="22"/>
      <c r="AFQ17" s="22"/>
      <c r="AFR17" s="22"/>
      <c r="AFS17" s="22"/>
      <c r="AFT17" s="22"/>
      <c r="AFU17" s="22"/>
      <c r="AFV17" s="22"/>
      <c r="AFW17" s="22"/>
      <c r="AFX17" s="22"/>
      <c r="AFY17" s="22"/>
      <c r="AFZ17" s="22"/>
      <c r="AGA17" s="22"/>
      <c r="AGB17" s="22"/>
      <c r="AGC17" s="22"/>
      <c r="AGD17" s="22"/>
      <c r="AGE17" s="22"/>
      <c r="AGF17" s="22"/>
      <c r="AGG17" s="22"/>
      <c r="AGH17" s="22"/>
      <c r="AGI17" s="22"/>
      <c r="AGJ17" s="22"/>
      <c r="AGK17" s="22"/>
      <c r="AGL17" s="22"/>
      <c r="AGM17" s="22"/>
      <c r="AGN17" s="22"/>
      <c r="AGO17" s="22"/>
      <c r="AGP17" s="22"/>
      <c r="AGQ17" s="22"/>
      <c r="AGR17" s="22"/>
      <c r="AGS17" s="22"/>
      <c r="AGT17" s="22"/>
      <c r="AGU17" s="22"/>
      <c r="AGV17" s="22"/>
      <c r="AGW17" s="22"/>
      <c r="AGX17" s="22"/>
      <c r="AGY17" s="22"/>
      <c r="AGZ17" s="22"/>
      <c r="AHA17" s="22"/>
      <c r="AHB17" s="22"/>
      <c r="AHC17" s="22"/>
      <c r="AHD17" s="22"/>
      <c r="AHE17" s="22"/>
      <c r="AHF17" s="22"/>
      <c r="AHG17" s="22"/>
      <c r="AHH17" s="22"/>
      <c r="AHI17" s="22"/>
      <c r="AHJ17" s="22"/>
      <c r="AHK17" s="22"/>
      <c r="AHL17" s="22"/>
      <c r="AHM17" s="22"/>
      <c r="AHN17" s="22"/>
      <c r="AHO17" s="22"/>
      <c r="AHP17" s="22"/>
      <c r="AHQ17" s="22"/>
      <c r="AHR17" s="22"/>
      <c r="AHS17" s="22"/>
      <c r="AHT17" s="22"/>
      <c r="AHU17" s="22"/>
      <c r="AHV17" s="22"/>
      <c r="AHW17" s="22"/>
      <c r="AHX17" s="22"/>
      <c r="AHY17" s="22"/>
      <c r="AHZ17" s="22"/>
      <c r="AIA17" s="22"/>
      <c r="AIB17" s="22"/>
      <c r="AIC17" s="22"/>
      <c r="AID17" s="22"/>
      <c r="AIE17" s="22"/>
      <c r="AIF17" s="22"/>
      <c r="AIG17" s="22"/>
      <c r="AIH17" s="22"/>
      <c r="AII17" s="22"/>
      <c r="AIJ17" s="22"/>
      <c r="AIK17" s="22"/>
      <c r="AIL17" s="22"/>
      <c r="AIM17" s="22"/>
      <c r="AIN17" s="22"/>
      <c r="AIO17" s="22"/>
      <c r="AIP17" s="22"/>
      <c r="AIQ17" s="22"/>
      <c r="AIR17" s="22"/>
      <c r="AIS17" s="22"/>
      <c r="AIT17" s="22"/>
      <c r="AIU17" s="22"/>
      <c r="AIV17" s="22"/>
      <c r="AIW17" s="22"/>
      <c r="AIX17" s="22"/>
      <c r="AIY17" s="22"/>
      <c r="AIZ17" s="22"/>
      <c r="AJA17" s="22"/>
      <c r="AJB17" s="22"/>
      <c r="AJC17" s="22"/>
      <c r="AJD17" s="22"/>
      <c r="AJE17" s="22"/>
      <c r="AJF17" s="22"/>
      <c r="AJG17" s="22"/>
      <c r="AJH17" s="22"/>
      <c r="AJI17" s="22"/>
      <c r="AJJ17" s="22"/>
      <c r="AJK17" s="22"/>
      <c r="AJL17" s="22"/>
      <c r="AJM17" s="22"/>
      <c r="AJN17" s="22"/>
      <c r="AJO17" s="22"/>
      <c r="AJP17" s="22"/>
      <c r="AJQ17" s="22"/>
      <c r="AJR17" s="22"/>
      <c r="AJS17" s="22"/>
      <c r="AJT17" s="22"/>
      <c r="AJU17" s="22"/>
      <c r="AJV17" s="22"/>
      <c r="AJW17" s="22"/>
      <c r="AJX17" s="22"/>
      <c r="AJY17" s="22"/>
      <c r="AJZ17" s="22"/>
      <c r="AKA17" s="22"/>
      <c r="AKB17" s="22"/>
      <c r="AKC17" s="22"/>
      <c r="AKD17" s="22"/>
      <c r="AKE17" s="22"/>
      <c r="AKF17" s="22"/>
      <c r="AKG17" s="22"/>
      <c r="AKH17" s="22"/>
      <c r="AKI17" s="22"/>
      <c r="AKJ17" s="22"/>
      <c r="AKK17" s="22"/>
      <c r="AKL17" s="22"/>
      <c r="AKM17" s="22"/>
      <c r="AKN17" s="22"/>
      <c r="AKO17" s="22"/>
      <c r="AKP17" s="22"/>
      <c r="AKQ17" s="22"/>
      <c r="AKR17" s="22"/>
      <c r="AKS17" s="22"/>
      <c r="AKT17" s="22"/>
      <c r="AKU17" s="22"/>
      <c r="AKV17" s="22"/>
      <c r="AKW17" s="22"/>
      <c r="AKX17" s="22"/>
      <c r="AKY17" s="22"/>
      <c r="AKZ17" s="22"/>
      <c r="ALA17" s="22"/>
    </row>
    <row r="18" spans="1:989" s="23" customFormat="1" ht="51" customHeight="1" x14ac:dyDescent="0.2">
      <c r="A18" s="119" t="s">
        <v>8</v>
      </c>
      <c r="B18" s="119">
        <v>90279</v>
      </c>
      <c r="C18" s="74" t="s">
        <v>147</v>
      </c>
      <c r="D18" s="27" t="s">
        <v>6</v>
      </c>
      <c r="E18" s="128">
        <v>1.14E-2</v>
      </c>
      <c r="F18" s="29">
        <v>462.31</v>
      </c>
      <c r="G18" s="84">
        <f t="shared" ref="G18" si="2">E18*F18</f>
        <v>5.2703340000000001</v>
      </c>
      <c r="H18" s="122"/>
      <c r="I18" s="130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  <c r="IM18" s="22"/>
      <c r="IN18" s="22"/>
      <c r="IO18" s="22"/>
      <c r="IP18" s="22"/>
      <c r="IQ18" s="22"/>
      <c r="IR18" s="22"/>
      <c r="IS18" s="22"/>
      <c r="IT18" s="22"/>
      <c r="IU18" s="22"/>
      <c r="IV18" s="22"/>
      <c r="IW18" s="22"/>
      <c r="IX18" s="22"/>
      <c r="IY18" s="22"/>
      <c r="IZ18" s="22"/>
      <c r="JA18" s="22"/>
      <c r="JB18" s="22"/>
      <c r="JC18" s="22"/>
      <c r="JD18" s="22"/>
      <c r="JE18" s="22"/>
      <c r="JF18" s="22"/>
      <c r="JG18" s="22"/>
      <c r="JH18" s="22"/>
      <c r="JI18" s="22"/>
      <c r="JJ18" s="22"/>
      <c r="JK18" s="22"/>
      <c r="JL18" s="22"/>
      <c r="JM18" s="22"/>
      <c r="JN18" s="22"/>
      <c r="JO18" s="22"/>
      <c r="JP18" s="22"/>
      <c r="JQ18" s="22"/>
      <c r="JR18" s="22"/>
      <c r="JS18" s="22"/>
      <c r="JT18" s="22"/>
      <c r="JU18" s="22"/>
      <c r="JV18" s="22"/>
      <c r="JW18" s="22"/>
      <c r="JX18" s="22"/>
      <c r="JY18" s="22"/>
      <c r="JZ18" s="22"/>
      <c r="KA18" s="22"/>
      <c r="KB18" s="22"/>
      <c r="KC18" s="22"/>
      <c r="KD18" s="22"/>
      <c r="KE18" s="22"/>
      <c r="KF18" s="22"/>
      <c r="KG18" s="22"/>
      <c r="KH18" s="22"/>
      <c r="KI18" s="22"/>
      <c r="KJ18" s="22"/>
      <c r="KK18" s="22"/>
      <c r="KL18" s="22"/>
      <c r="KM18" s="22"/>
      <c r="KN18" s="22"/>
      <c r="KO18" s="22"/>
      <c r="KP18" s="22"/>
      <c r="KQ18" s="22"/>
      <c r="KR18" s="22"/>
      <c r="KS18" s="22"/>
      <c r="KT18" s="22"/>
      <c r="KU18" s="22"/>
      <c r="KV18" s="22"/>
      <c r="KW18" s="22"/>
      <c r="KX18" s="22"/>
      <c r="KY18" s="22"/>
      <c r="KZ18" s="22"/>
      <c r="LA18" s="22"/>
      <c r="LB18" s="22"/>
      <c r="LC18" s="22"/>
      <c r="LD18" s="22"/>
      <c r="LE18" s="22"/>
      <c r="LF18" s="22"/>
      <c r="LG18" s="22"/>
      <c r="LH18" s="22"/>
      <c r="LI18" s="22"/>
      <c r="LJ18" s="22"/>
      <c r="LK18" s="22"/>
      <c r="LL18" s="22"/>
      <c r="LM18" s="22"/>
      <c r="LN18" s="22"/>
      <c r="LO18" s="22"/>
      <c r="LP18" s="22"/>
      <c r="LQ18" s="22"/>
      <c r="LR18" s="22"/>
      <c r="LS18" s="22"/>
      <c r="LT18" s="22"/>
      <c r="LU18" s="22"/>
      <c r="LV18" s="22"/>
      <c r="LW18" s="22"/>
      <c r="LX18" s="22"/>
      <c r="LY18" s="22"/>
      <c r="LZ18" s="22"/>
      <c r="MA18" s="22"/>
      <c r="MB18" s="22"/>
      <c r="MC18" s="22"/>
      <c r="MD18" s="22"/>
      <c r="ME18" s="22"/>
      <c r="MF18" s="22"/>
      <c r="MG18" s="22"/>
      <c r="MH18" s="22"/>
      <c r="MI18" s="22"/>
      <c r="MJ18" s="22"/>
      <c r="MK18" s="22"/>
      <c r="ML18" s="22"/>
      <c r="MM18" s="22"/>
      <c r="MN18" s="22"/>
      <c r="MO18" s="22"/>
      <c r="MP18" s="22"/>
      <c r="MQ18" s="22"/>
      <c r="MR18" s="22"/>
      <c r="MS18" s="22"/>
      <c r="MT18" s="22"/>
      <c r="MU18" s="22"/>
      <c r="MV18" s="22"/>
      <c r="MW18" s="22"/>
      <c r="MX18" s="22"/>
      <c r="MY18" s="22"/>
      <c r="MZ18" s="22"/>
      <c r="NA18" s="22"/>
      <c r="NB18" s="22"/>
      <c r="NC18" s="22"/>
      <c r="ND18" s="22"/>
      <c r="NE18" s="22"/>
      <c r="NF18" s="22"/>
      <c r="NG18" s="22"/>
      <c r="NH18" s="22"/>
      <c r="NI18" s="22"/>
      <c r="NJ18" s="22"/>
      <c r="NK18" s="22"/>
      <c r="NL18" s="22"/>
      <c r="NM18" s="22"/>
      <c r="NN18" s="22"/>
      <c r="NO18" s="22"/>
      <c r="NP18" s="22"/>
      <c r="NQ18" s="22"/>
      <c r="NR18" s="22"/>
      <c r="NS18" s="22"/>
      <c r="NT18" s="22"/>
      <c r="NU18" s="22"/>
      <c r="NV18" s="22"/>
      <c r="NW18" s="22"/>
      <c r="NX18" s="22"/>
      <c r="NY18" s="22"/>
      <c r="NZ18" s="22"/>
      <c r="OA18" s="22"/>
      <c r="OB18" s="22"/>
      <c r="OC18" s="22"/>
      <c r="OD18" s="22"/>
      <c r="OE18" s="22"/>
      <c r="OF18" s="22"/>
      <c r="OG18" s="22"/>
      <c r="OH18" s="22"/>
      <c r="OI18" s="22"/>
      <c r="OJ18" s="22"/>
      <c r="OK18" s="22"/>
      <c r="OL18" s="22"/>
      <c r="OM18" s="22"/>
      <c r="ON18" s="22"/>
      <c r="OO18" s="22"/>
      <c r="OP18" s="22"/>
      <c r="OQ18" s="22"/>
      <c r="OR18" s="22"/>
      <c r="OS18" s="22"/>
      <c r="OT18" s="22"/>
      <c r="OU18" s="22"/>
      <c r="OV18" s="22"/>
      <c r="OW18" s="22"/>
      <c r="OX18" s="22"/>
      <c r="OY18" s="22"/>
      <c r="OZ18" s="22"/>
      <c r="PA18" s="22"/>
      <c r="PB18" s="22"/>
      <c r="PC18" s="22"/>
      <c r="PD18" s="22"/>
      <c r="PE18" s="22"/>
      <c r="PF18" s="22"/>
      <c r="PG18" s="22"/>
      <c r="PH18" s="22"/>
      <c r="PI18" s="22"/>
      <c r="PJ18" s="22"/>
      <c r="PK18" s="22"/>
      <c r="PL18" s="22"/>
      <c r="PM18" s="22"/>
      <c r="PN18" s="22"/>
      <c r="PO18" s="22"/>
      <c r="PP18" s="22"/>
      <c r="PQ18" s="22"/>
      <c r="PR18" s="22"/>
      <c r="PS18" s="22"/>
      <c r="PT18" s="22"/>
      <c r="PU18" s="22"/>
      <c r="PV18" s="22"/>
      <c r="PW18" s="22"/>
      <c r="PX18" s="22"/>
      <c r="PY18" s="22"/>
      <c r="PZ18" s="22"/>
      <c r="QA18" s="22"/>
      <c r="QB18" s="22"/>
      <c r="QC18" s="22"/>
      <c r="QD18" s="22"/>
      <c r="QE18" s="22"/>
      <c r="QF18" s="22"/>
      <c r="QG18" s="22"/>
      <c r="QH18" s="22"/>
      <c r="QI18" s="22"/>
      <c r="QJ18" s="22"/>
      <c r="QK18" s="22"/>
      <c r="QL18" s="22"/>
      <c r="QM18" s="22"/>
      <c r="QN18" s="22"/>
      <c r="QO18" s="22"/>
      <c r="QP18" s="22"/>
      <c r="QQ18" s="22"/>
      <c r="QR18" s="22"/>
      <c r="QS18" s="22"/>
      <c r="QT18" s="22"/>
      <c r="QU18" s="22"/>
      <c r="QV18" s="22"/>
      <c r="QW18" s="22"/>
      <c r="QX18" s="22"/>
      <c r="QY18" s="22"/>
      <c r="QZ18" s="22"/>
      <c r="RA18" s="22"/>
      <c r="RB18" s="22"/>
      <c r="RC18" s="22"/>
      <c r="RD18" s="22"/>
      <c r="RE18" s="22"/>
      <c r="RF18" s="22"/>
      <c r="RG18" s="22"/>
      <c r="RH18" s="22"/>
      <c r="RI18" s="22"/>
      <c r="RJ18" s="22"/>
      <c r="RK18" s="22"/>
      <c r="RL18" s="22"/>
      <c r="RM18" s="22"/>
      <c r="RN18" s="22"/>
      <c r="RO18" s="22"/>
      <c r="RP18" s="22"/>
      <c r="RQ18" s="22"/>
      <c r="RR18" s="22"/>
      <c r="RS18" s="22"/>
      <c r="RT18" s="22"/>
      <c r="RU18" s="22"/>
      <c r="RV18" s="22"/>
      <c r="RW18" s="22"/>
      <c r="RX18" s="22"/>
      <c r="RY18" s="22"/>
      <c r="RZ18" s="22"/>
      <c r="SA18" s="22"/>
      <c r="SB18" s="22"/>
      <c r="SC18" s="22"/>
      <c r="SD18" s="22"/>
      <c r="SE18" s="22"/>
      <c r="SF18" s="22"/>
      <c r="SG18" s="22"/>
      <c r="SH18" s="22"/>
      <c r="SI18" s="22"/>
      <c r="SJ18" s="22"/>
      <c r="SK18" s="22"/>
      <c r="SL18" s="22"/>
      <c r="SM18" s="22"/>
      <c r="SN18" s="22"/>
      <c r="SO18" s="22"/>
      <c r="SP18" s="22"/>
      <c r="SQ18" s="22"/>
      <c r="SR18" s="22"/>
      <c r="SS18" s="22"/>
      <c r="ST18" s="22"/>
      <c r="SU18" s="22"/>
      <c r="SV18" s="22"/>
      <c r="SW18" s="22"/>
      <c r="SX18" s="22"/>
      <c r="SY18" s="22"/>
      <c r="SZ18" s="22"/>
      <c r="TA18" s="22"/>
      <c r="TB18" s="22"/>
      <c r="TC18" s="22"/>
      <c r="TD18" s="22"/>
      <c r="TE18" s="22"/>
      <c r="TF18" s="22"/>
      <c r="TG18" s="22"/>
      <c r="TH18" s="22"/>
      <c r="TI18" s="22"/>
      <c r="TJ18" s="22"/>
      <c r="TK18" s="22"/>
      <c r="TL18" s="22"/>
      <c r="TM18" s="22"/>
      <c r="TN18" s="22"/>
      <c r="TO18" s="22"/>
      <c r="TP18" s="22"/>
      <c r="TQ18" s="22"/>
      <c r="TR18" s="22"/>
      <c r="TS18" s="22"/>
      <c r="TT18" s="22"/>
      <c r="TU18" s="22"/>
      <c r="TV18" s="22"/>
      <c r="TW18" s="22"/>
      <c r="TX18" s="22"/>
      <c r="TY18" s="22"/>
      <c r="TZ18" s="22"/>
      <c r="UA18" s="22"/>
      <c r="UB18" s="22"/>
      <c r="UC18" s="22"/>
      <c r="UD18" s="22"/>
      <c r="UE18" s="22"/>
      <c r="UF18" s="22"/>
      <c r="UG18" s="22"/>
      <c r="UH18" s="22"/>
      <c r="UI18" s="22"/>
      <c r="UJ18" s="22"/>
      <c r="UK18" s="22"/>
      <c r="UL18" s="22"/>
      <c r="UM18" s="22"/>
      <c r="UN18" s="22"/>
      <c r="UO18" s="22"/>
      <c r="UP18" s="22"/>
      <c r="UQ18" s="22"/>
      <c r="UR18" s="22"/>
      <c r="US18" s="22"/>
      <c r="UT18" s="22"/>
      <c r="UU18" s="22"/>
      <c r="UV18" s="22"/>
      <c r="UW18" s="22"/>
      <c r="UX18" s="22"/>
      <c r="UY18" s="22"/>
      <c r="UZ18" s="22"/>
      <c r="VA18" s="22"/>
      <c r="VB18" s="22"/>
      <c r="VC18" s="22"/>
      <c r="VD18" s="22"/>
      <c r="VE18" s="22"/>
      <c r="VF18" s="22"/>
      <c r="VG18" s="22"/>
      <c r="VH18" s="22"/>
      <c r="VI18" s="22"/>
      <c r="VJ18" s="22"/>
      <c r="VK18" s="22"/>
      <c r="VL18" s="22"/>
      <c r="VM18" s="22"/>
      <c r="VN18" s="22"/>
      <c r="VO18" s="22"/>
      <c r="VP18" s="22"/>
      <c r="VQ18" s="22"/>
      <c r="VR18" s="22"/>
      <c r="VS18" s="22"/>
      <c r="VT18" s="22"/>
      <c r="VU18" s="22"/>
      <c r="VV18" s="22"/>
      <c r="VW18" s="22"/>
      <c r="VX18" s="22"/>
      <c r="VY18" s="22"/>
      <c r="VZ18" s="22"/>
      <c r="WA18" s="22"/>
      <c r="WB18" s="22"/>
      <c r="WC18" s="22"/>
      <c r="WD18" s="22"/>
      <c r="WE18" s="22"/>
      <c r="WF18" s="22"/>
      <c r="WG18" s="22"/>
      <c r="WH18" s="22"/>
      <c r="WI18" s="22"/>
      <c r="WJ18" s="22"/>
      <c r="WK18" s="22"/>
      <c r="WL18" s="22"/>
      <c r="WM18" s="22"/>
      <c r="WN18" s="22"/>
      <c r="WO18" s="22"/>
      <c r="WP18" s="22"/>
      <c r="WQ18" s="22"/>
      <c r="WR18" s="22"/>
      <c r="WS18" s="22"/>
      <c r="WT18" s="22"/>
      <c r="WU18" s="22"/>
      <c r="WV18" s="22"/>
      <c r="WW18" s="22"/>
      <c r="WX18" s="22"/>
      <c r="WY18" s="22"/>
      <c r="WZ18" s="22"/>
      <c r="XA18" s="22"/>
      <c r="XB18" s="22"/>
      <c r="XC18" s="22"/>
      <c r="XD18" s="22"/>
      <c r="XE18" s="22"/>
      <c r="XF18" s="22"/>
      <c r="XG18" s="22"/>
      <c r="XH18" s="22"/>
      <c r="XI18" s="22"/>
      <c r="XJ18" s="22"/>
      <c r="XK18" s="22"/>
      <c r="XL18" s="22"/>
      <c r="XM18" s="22"/>
      <c r="XN18" s="22"/>
      <c r="XO18" s="22"/>
      <c r="XP18" s="22"/>
      <c r="XQ18" s="22"/>
      <c r="XR18" s="22"/>
      <c r="XS18" s="22"/>
      <c r="XT18" s="22"/>
      <c r="XU18" s="22"/>
      <c r="XV18" s="22"/>
      <c r="XW18" s="22"/>
      <c r="XX18" s="22"/>
      <c r="XY18" s="22"/>
      <c r="XZ18" s="22"/>
      <c r="YA18" s="22"/>
      <c r="YB18" s="22"/>
      <c r="YC18" s="22"/>
      <c r="YD18" s="22"/>
      <c r="YE18" s="22"/>
      <c r="YF18" s="22"/>
      <c r="YG18" s="22"/>
      <c r="YH18" s="22"/>
      <c r="YI18" s="22"/>
      <c r="YJ18" s="22"/>
      <c r="YK18" s="22"/>
      <c r="YL18" s="22"/>
      <c r="YM18" s="22"/>
      <c r="YN18" s="22"/>
      <c r="YO18" s="22"/>
      <c r="YP18" s="22"/>
      <c r="YQ18" s="22"/>
      <c r="YR18" s="22"/>
      <c r="YS18" s="22"/>
      <c r="YT18" s="22"/>
      <c r="YU18" s="22"/>
      <c r="YV18" s="22"/>
      <c r="YW18" s="22"/>
      <c r="YX18" s="22"/>
      <c r="YY18" s="22"/>
      <c r="YZ18" s="22"/>
      <c r="ZA18" s="22"/>
      <c r="ZB18" s="22"/>
      <c r="ZC18" s="22"/>
      <c r="ZD18" s="22"/>
      <c r="ZE18" s="22"/>
      <c r="ZF18" s="22"/>
      <c r="ZG18" s="22"/>
      <c r="ZH18" s="22"/>
      <c r="ZI18" s="22"/>
      <c r="ZJ18" s="22"/>
      <c r="ZK18" s="22"/>
      <c r="ZL18" s="22"/>
      <c r="ZM18" s="22"/>
      <c r="ZN18" s="22"/>
      <c r="ZO18" s="22"/>
      <c r="ZP18" s="22"/>
      <c r="ZQ18" s="22"/>
      <c r="ZR18" s="22"/>
      <c r="ZS18" s="22"/>
      <c r="ZT18" s="22"/>
      <c r="ZU18" s="22"/>
      <c r="ZV18" s="22"/>
      <c r="ZW18" s="22"/>
      <c r="ZX18" s="22"/>
      <c r="ZY18" s="22"/>
      <c r="ZZ18" s="22"/>
      <c r="AAA18" s="22"/>
      <c r="AAB18" s="22"/>
      <c r="AAC18" s="22"/>
      <c r="AAD18" s="22"/>
      <c r="AAE18" s="22"/>
      <c r="AAF18" s="22"/>
      <c r="AAG18" s="22"/>
      <c r="AAH18" s="22"/>
      <c r="AAI18" s="22"/>
      <c r="AAJ18" s="22"/>
      <c r="AAK18" s="22"/>
      <c r="AAL18" s="22"/>
      <c r="AAM18" s="22"/>
      <c r="AAN18" s="22"/>
      <c r="AAO18" s="22"/>
      <c r="AAP18" s="22"/>
      <c r="AAQ18" s="22"/>
      <c r="AAR18" s="22"/>
      <c r="AAS18" s="22"/>
      <c r="AAT18" s="22"/>
      <c r="AAU18" s="22"/>
      <c r="AAV18" s="22"/>
      <c r="AAW18" s="22"/>
      <c r="AAX18" s="22"/>
      <c r="AAY18" s="22"/>
      <c r="AAZ18" s="22"/>
      <c r="ABA18" s="22"/>
      <c r="ABB18" s="22"/>
      <c r="ABC18" s="22"/>
      <c r="ABD18" s="22"/>
      <c r="ABE18" s="22"/>
      <c r="ABF18" s="22"/>
      <c r="ABG18" s="22"/>
      <c r="ABH18" s="22"/>
      <c r="ABI18" s="22"/>
      <c r="ABJ18" s="22"/>
      <c r="ABK18" s="22"/>
      <c r="ABL18" s="22"/>
      <c r="ABM18" s="22"/>
      <c r="ABN18" s="22"/>
      <c r="ABO18" s="22"/>
      <c r="ABP18" s="22"/>
      <c r="ABQ18" s="22"/>
      <c r="ABR18" s="22"/>
      <c r="ABS18" s="22"/>
      <c r="ABT18" s="22"/>
      <c r="ABU18" s="22"/>
      <c r="ABV18" s="22"/>
      <c r="ABW18" s="22"/>
      <c r="ABX18" s="22"/>
      <c r="ABY18" s="22"/>
      <c r="ABZ18" s="22"/>
      <c r="ACA18" s="22"/>
      <c r="ACB18" s="22"/>
      <c r="ACC18" s="22"/>
      <c r="ACD18" s="22"/>
      <c r="ACE18" s="22"/>
      <c r="ACF18" s="22"/>
      <c r="ACG18" s="22"/>
      <c r="ACH18" s="22"/>
      <c r="ACI18" s="22"/>
      <c r="ACJ18" s="22"/>
      <c r="ACK18" s="22"/>
      <c r="ACL18" s="22"/>
      <c r="ACM18" s="22"/>
      <c r="ACN18" s="22"/>
      <c r="ACO18" s="22"/>
      <c r="ACP18" s="22"/>
      <c r="ACQ18" s="22"/>
      <c r="ACR18" s="22"/>
      <c r="ACS18" s="22"/>
      <c r="ACT18" s="22"/>
      <c r="ACU18" s="22"/>
      <c r="ACV18" s="22"/>
      <c r="ACW18" s="22"/>
      <c r="ACX18" s="22"/>
      <c r="ACY18" s="22"/>
      <c r="ACZ18" s="22"/>
      <c r="ADA18" s="22"/>
      <c r="ADB18" s="22"/>
      <c r="ADC18" s="22"/>
      <c r="ADD18" s="22"/>
      <c r="ADE18" s="22"/>
      <c r="ADF18" s="22"/>
      <c r="ADG18" s="22"/>
      <c r="ADH18" s="22"/>
      <c r="ADI18" s="22"/>
      <c r="ADJ18" s="22"/>
      <c r="ADK18" s="22"/>
      <c r="ADL18" s="22"/>
      <c r="ADM18" s="22"/>
      <c r="ADN18" s="22"/>
      <c r="ADO18" s="22"/>
      <c r="ADP18" s="22"/>
      <c r="ADQ18" s="22"/>
      <c r="ADR18" s="22"/>
      <c r="ADS18" s="22"/>
      <c r="ADT18" s="22"/>
      <c r="ADU18" s="22"/>
      <c r="ADV18" s="22"/>
      <c r="ADW18" s="22"/>
      <c r="ADX18" s="22"/>
      <c r="ADY18" s="22"/>
      <c r="ADZ18" s="22"/>
      <c r="AEA18" s="22"/>
      <c r="AEB18" s="22"/>
      <c r="AEC18" s="22"/>
      <c r="AED18" s="22"/>
      <c r="AEE18" s="22"/>
      <c r="AEF18" s="22"/>
      <c r="AEG18" s="22"/>
      <c r="AEH18" s="22"/>
      <c r="AEI18" s="22"/>
      <c r="AEJ18" s="22"/>
      <c r="AEK18" s="22"/>
      <c r="AEL18" s="22"/>
      <c r="AEM18" s="22"/>
      <c r="AEN18" s="22"/>
      <c r="AEO18" s="22"/>
      <c r="AEP18" s="22"/>
      <c r="AEQ18" s="22"/>
      <c r="AER18" s="22"/>
      <c r="AES18" s="22"/>
      <c r="AET18" s="22"/>
      <c r="AEU18" s="22"/>
      <c r="AEV18" s="22"/>
      <c r="AEW18" s="22"/>
      <c r="AEX18" s="22"/>
      <c r="AEY18" s="22"/>
      <c r="AEZ18" s="22"/>
      <c r="AFA18" s="22"/>
      <c r="AFB18" s="22"/>
      <c r="AFC18" s="22"/>
      <c r="AFD18" s="22"/>
      <c r="AFE18" s="22"/>
      <c r="AFF18" s="22"/>
      <c r="AFG18" s="22"/>
      <c r="AFH18" s="22"/>
      <c r="AFI18" s="22"/>
      <c r="AFJ18" s="22"/>
      <c r="AFK18" s="22"/>
      <c r="AFL18" s="22"/>
      <c r="AFM18" s="22"/>
      <c r="AFN18" s="22"/>
      <c r="AFO18" s="22"/>
      <c r="AFP18" s="22"/>
      <c r="AFQ18" s="22"/>
      <c r="AFR18" s="22"/>
      <c r="AFS18" s="22"/>
      <c r="AFT18" s="22"/>
      <c r="AFU18" s="22"/>
      <c r="AFV18" s="22"/>
      <c r="AFW18" s="22"/>
      <c r="AFX18" s="22"/>
      <c r="AFY18" s="22"/>
      <c r="AFZ18" s="22"/>
      <c r="AGA18" s="22"/>
      <c r="AGB18" s="22"/>
      <c r="AGC18" s="22"/>
      <c r="AGD18" s="22"/>
      <c r="AGE18" s="22"/>
      <c r="AGF18" s="22"/>
      <c r="AGG18" s="22"/>
      <c r="AGH18" s="22"/>
      <c r="AGI18" s="22"/>
      <c r="AGJ18" s="22"/>
      <c r="AGK18" s="22"/>
      <c r="AGL18" s="22"/>
      <c r="AGM18" s="22"/>
      <c r="AGN18" s="22"/>
      <c r="AGO18" s="22"/>
      <c r="AGP18" s="22"/>
      <c r="AGQ18" s="22"/>
      <c r="AGR18" s="22"/>
      <c r="AGS18" s="22"/>
      <c r="AGT18" s="22"/>
      <c r="AGU18" s="22"/>
      <c r="AGV18" s="22"/>
      <c r="AGW18" s="22"/>
      <c r="AGX18" s="22"/>
      <c r="AGY18" s="22"/>
      <c r="AGZ18" s="22"/>
      <c r="AHA18" s="22"/>
      <c r="AHB18" s="22"/>
      <c r="AHC18" s="22"/>
      <c r="AHD18" s="22"/>
      <c r="AHE18" s="22"/>
      <c r="AHF18" s="22"/>
      <c r="AHG18" s="22"/>
      <c r="AHH18" s="22"/>
      <c r="AHI18" s="22"/>
      <c r="AHJ18" s="22"/>
      <c r="AHK18" s="22"/>
      <c r="AHL18" s="22"/>
      <c r="AHM18" s="22"/>
      <c r="AHN18" s="22"/>
      <c r="AHO18" s="22"/>
      <c r="AHP18" s="22"/>
      <c r="AHQ18" s="22"/>
      <c r="AHR18" s="22"/>
      <c r="AHS18" s="22"/>
      <c r="AHT18" s="22"/>
      <c r="AHU18" s="22"/>
      <c r="AHV18" s="22"/>
      <c r="AHW18" s="22"/>
      <c r="AHX18" s="22"/>
      <c r="AHY18" s="22"/>
      <c r="AHZ18" s="22"/>
      <c r="AIA18" s="22"/>
      <c r="AIB18" s="22"/>
      <c r="AIC18" s="22"/>
      <c r="AID18" s="22"/>
      <c r="AIE18" s="22"/>
      <c r="AIF18" s="22"/>
      <c r="AIG18" s="22"/>
      <c r="AIH18" s="22"/>
      <c r="AII18" s="22"/>
      <c r="AIJ18" s="22"/>
      <c r="AIK18" s="22"/>
      <c r="AIL18" s="22"/>
      <c r="AIM18" s="22"/>
      <c r="AIN18" s="22"/>
      <c r="AIO18" s="22"/>
      <c r="AIP18" s="22"/>
      <c r="AIQ18" s="22"/>
      <c r="AIR18" s="22"/>
      <c r="AIS18" s="22"/>
      <c r="AIT18" s="22"/>
      <c r="AIU18" s="22"/>
      <c r="AIV18" s="22"/>
      <c r="AIW18" s="22"/>
      <c r="AIX18" s="22"/>
      <c r="AIY18" s="22"/>
      <c r="AIZ18" s="22"/>
      <c r="AJA18" s="22"/>
      <c r="AJB18" s="22"/>
      <c r="AJC18" s="22"/>
      <c r="AJD18" s="22"/>
      <c r="AJE18" s="22"/>
      <c r="AJF18" s="22"/>
      <c r="AJG18" s="22"/>
      <c r="AJH18" s="22"/>
      <c r="AJI18" s="22"/>
      <c r="AJJ18" s="22"/>
      <c r="AJK18" s="22"/>
      <c r="AJL18" s="22"/>
      <c r="AJM18" s="22"/>
      <c r="AJN18" s="22"/>
      <c r="AJO18" s="22"/>
      <c r="AJP18" s="22"/>
      <c r="AJQ18" s="22"/>
      <c r="AJR18" s="22"/>
      <c r="AJS18" s="22"/>
      <c r="AJT18" s="22"/>
      <c r="AJU18" s="22"/>
      <c r="AJV18" s="22"/>
      <c r="AJW18" s="22"/>
      <c r="AJX18" s="22"/>
      <c r="AJY18" s="22"/>
      <c r="AJZ18" s="22"/>
      <c r="AKA18" s="22"/>
      <c r="AKB18" s="22"/>
      <c r="AKC18" s="22"/>
      <c r="AKD18" s="22"/>
      <c r="AKE18" s="22"/>
      <c r="AKF18" s="22"/>
      <c r="AKG18" s="22"/>
      <c r="AKH18" s="22"/>
      <c r="AKI18" s="22"/>
      <c r="AKJ18" s="22"/>
      <c r="AKK18" s="22"/>
      <c r="AKL18" s="22"/>
      <c r="AKM18" s="22"/>
      <c r="AKN18" s="22"/>
      <c r="AKO18" s="22"/>
      <c r="AKP18" s="22"/>
      <c r="AKQ18" s="22"/>
      <c r="AKR18" s="22"/>
      <c r="AKS18" s="22"/>
      <c r="AKT18" s="22"/>
      <c r="AKU18" s="22"/>
      <c r="AKV18" s="22"/>
      <c r="AKW18" s="22"/>
      <c r="AKX18" s="22"/>
      <c r="AKY18" s="22"/>
      <c r="AKZ18" s="22"/>
      <c r="ALA18" s="22"/>
    </row>
    <row r="19" spans="1:989" s="23" customFormat="1" ht="39" customHeight="1" x14ac:dyDescent="0.2">
      <c r="A19" s="119" t="s">
        <v>8</v>
      </c>
      <c r="B19" s="26">
        <v>92793</v>
      </c>
      <c r="C19" s="74" t="s">
        <v>148</v>
      </c>
      <c r="D19" s="27" t="s">
        <v>85</v>
      </c>
      <c r="E19" s="128">
        <v>1.58</v>
      </c>
      <c r="F19" s="29">
        <v>13.3</v>
      </c>
      <c r="G19" s="84">
        <f t="shared" si="1"/>
        <v>21.014000000000003</v>
      </c>
      <c r="H19" s="122"/>
      <c r="I19" s="130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  <c r="HE19" s="22"/>
      <c r="HF19" s="22"/>
      <c r="HG19" s="22"/>
      <c r="HH19" s="22"/>
      <c r="HI19" s="22"/>
      <c r="HJ19" s="22"/>
      <c r="HK19" s="22"/>
      <c r="HL19" s="22"/>
      <c r="HM19" s="22"/>
      <c r="HN19" s="22"/>
      <c r="HO19" s="22"/>
      <c r="HP19" s="22"/>
      <c r="HQ19" s="22"/>
      <c r="HR19" s="22"/>
      <c r="HS19" s="22"/>
      <c r="HT19" s="22"/>
      <c r="HU19" s="22"/>
      <c r="HV19" s="22"/>
      <c r="HW19" s="22"/>
      <c r="HX19" s="22"/>
      <c r="HY19" s="22"/>
      <c r="HZ19" s="22"/>
      <c r="IA19" s="22"/>
      <c r="IB19" s="22"/>
      <c r="IC19" s="22"/>
      <c r="ID19" s="22"/>
      <c r="IE19" s="22"/>
      <c r="IF19" s="22"/>
      <c r="IG19" s="22"/>
      <c r="IH19" s="22"/>
      <c r="II19" s="22"/>
      <c r="IJ19" s="22"/>
      <c r="IK19" s="22"/>
      <c r="IL19" s="22"/>
      <c r="IM19" s="22"/>
      <c r="IN19" s="22"/>
      <c r="IO19" s="22"/>
      <c r="IP19" s="22"/>
      <c r="IQ19" s="22"/>
      <c r="IR19" s="22"/>
      <c r="IS19" s="22"/>
      <c r="IT19" s="22"/>
      <c r="IU19" s="22"/>
      <c r="IV19" s="22"/>
      <c r="IW19" s="22"/>
      <c r="IX19" s="22"/>
      <c r="IY19" s="22"/>
      <c r="IZ19" s="22"/>
      <c r="JA19" s="22"/>
      <c r="JB19" s="22"/>
      <c r="JC19" s="22"/>
      <c r="JD19" s="22"/>
      <c r="JE19" s="22"/>
      <c r="JF19" s="22"/>
      <c r="JG19" s="22"/>
      <c r="JH19" s="22"/>
      <c r="JI19" s="22"/>
      <c r="JJ19" s="22"/>
      <c r="JK19" s="22"/>
      <c r="JL19" s="22"/>
      <c r="JM19" s="22"/>
      <c r="JN19" s="22"/>
      <c r="JO19" s="22"/>
      <c r="JP19" s="22"/>
      <c r="JQ19" s="22"/>
      <c r="JR19" s="22"/>
      <c r="JS19" s="22"/>
      <c r="JT19" s="22"/>
      <c r="JU19" s="22"/>
      <c r="JV19" s="22"/>
      <c r="JW19" s="22"/>
      <c r="JX19" s="22"/>
      <c r="JY19" s="22"/>
      <c r="JZ19" s="22"/>
      <c r="KA19" s="22"/>
      <c r="KB19" s="22"/>
      <c r="KC19" s="22"/>
      <c r="KD19" s="22"/>
      <c r="KE19" s="22"/>
      <c r="KF19" s="22"/>
      <c r="KG19" s="22"/>
      <c r="KH19" s="22"/>
      <c r="KI19" s="22"/>
      <c r="KJ19" s="22"/>
      <c r="KK19" s="22"/>
      <c r="KL19" s="22"/>
      <c r="KM19" s="22"/>
      <c r="KN19" s="22"/>
      <c r="KO19" s="22"/>
      <c r="KP19" s="22"/>
      <c r="KQ19" s="22"/>
      <c r="KR19" s="22"/>
      <c r="KS19" s="22"/>
      <c r="KT19" s="22"/>
      <c r="KU19" s="22"/>
      <c r="KV19" s="22"/>
      <c r="KW19" s="22"/>
      <c r="KX19" s="22"/>
      <c r="KY19" s="22"/>
      <c r="KZ19" s="22"/>
      <c r="LA19" s="22"/>
      <c r="LB19" s="22"/>
      <c r="LC19" s="22"/>
      <c r="LD19" s="22"/>
      <c r="LE19" s="22"/>
      <c r="LF19" s="22"/>
      <c r="LG19" s="22"/>
      <c r="LH19" s="22"/>
      <c r="LI19" s="22"/>
      <c r="LJ19" s="22"/>
      <c r="LK19" s="22"/>
      <c r="LL19" s="22"/>
      <c r="LM19" s="22"/>
      <c r="LN19" s="22"/>
      <c r="LO19" s="22"/>
      <c r="LP19" s="22"/>
      <c r="LQ19" s="22"/>
      <c r="LR19" s="22"/>
      <c r="LS19" s="22"/>
      <c r="LT19" s="22"/>
      <c r="LU19" s="22"/>
      <c r="LV19" s="22"/>
      <c r="LW19" s="22"/>
      <c r="LX19" s="22"/>
      <c r="LY19" s="22"/>
      <c r="LZ19" s="22"/>
      <c r="MA19" s="22"/>
      <c r="MB19" s="22"/>
      <c r="MC19" s="22"/>
      <c r="MD19" s="22"/>
      <c r="ME19" s="22"/>
      <c r="MF19" s="22"/>
      <c r="MG19" s="22"/>
      <c r="MH19" s="22"/>
      <c r="MI19" s="22"/>
      <c r="MJ19" s="22"/>
      <c r="MK19" s="22"/>
      <c r="ML19" s="22"/>
      <c r="MM19" s="22"/>
      <c r="MN19" s="22"/>
      <c r="MO19" s="22"/>
      <c r="MP19" s="22"/>
      <c r="MQ19" s="22"/>
      <c r="MR19" s="22"/>
      <c r="MS19" s="22"/>
      <c r="MT19" s="22"/>
      <c r="MU19" s="22"/>
      <c r="MV19" s="22"/>
      <c r="MW19" s="22"/>
      <c r="MX19" s="22"/>
      <c r="MY19" s="22"/>
      <c r="MZ19" s="22"/>
      <c r="NA19" s="22"/>
      <c r="NB19" s="22"/>
      <c r="NC19" s="22"/>
      <c r="ND19" s="22"/>
      <c r="NE19" s="22"/>
      <c r="NF19" s="22"/>
      <c r="NG19" s="22"/>
      <c r="NH19" s="22"/>
      <c r="NI19" s="22"/>
      <c r="NJ19" s="22"/>
      <c r="NK19" s="22"/>
      <c r="NL19" s="22"/>
      <c r="NM19" s="22"/>
      <c r="NN19" s="22"/>
      <c r="NO19" s="22"/>
      <c r="NP19" s="22"/>
      <c r="NQ19" s="22"/>
      <c r="NR19" s="22"/>
      <c r="NS19" s="22"/>
      <c r="NT19" s="22"/>
      <c r="NU19" s="22"/>
      <c r="NV19" s="22"/>
      <c r="NW19" s="22"/>
      <c r="NX19" s="22"/>
      <c r="NY19" s="22"/>
      <c r="NZ19" s="22"/>
      <c r="OA19" s="22"/>
      <c r="OB19" s="22"/>
      <c r="OC19" s="22"/>
      <c r="OD19" s="22"/>
      <c r="OE19" s="22"/>
      <c r="OF19" s="22"/>
      <c r="OG19" s="22"/>
      <c r="OH19" s="22"/>
      <c r="OI19" s="22"/>
      <c r="OJ19" s="22"/>
      <c r="OK19" s="22"/>
      <c r="OL19" s="22"/>
      <c r="OM19" s="22"/>
      <c r="ON19" s="22"/>
      <c r="OO19" s="22"/>
      <c r="OP19" s="22"/>
      <c r="OQ19" s="22"/>
      <c r="OR19" s="22"/>
      <c r="OS19" s="22"/>
      <c r="OT19" s="22"/>
      <c r="OU19" s="22"/>
      <c r="OV19" s="22"/>
      <c r="OW19" s="22"/>
      <c r="OX19" s="22"/>
      <c r="OY19" s="22"/>
      <c r="OZ19" s="22"/>
      <c r="PA19" s="22"/>
      <c r="PB19" s="22"/>
      <c r="PC19" s="22"/>
      <c r="PD19" s="22"/>
      <c r="PE19" s="22"/>
      <c r="PF19" s="22"/>
      <c r="PG19" s="22"/>
      <c r="PH19" s="22"/>
      <c r="PI19" s="22"/>
      <c r="PJ19" s="22"/>
      <c r="PK19" s="22"/>
      <c r="PL19" s="22"/>
      <c r="PM19" s="22"/>
      <c r="PN19" s="22"/>
      <c r="PO19" s="22"/>
      <c r="PP19" s="22"/>
      <c r="PQ19" s="22"/>
      <c r="PR19" s="22"/>
      <c r="PS19" s="22"/>
      <c r="PT19" s="22"/>
      <c r="PU19" s="22"/>
      <c r="PV19" s="22"/>
      <c r="PW19" s="22"/>
      <c r="PX19" s="22"/>
      <c r="PY19" s="22"/>
      <c r="PZ19" s="22"/>
      <c r="QA19" s="22"/>
      <c r="QB19" s="22"/>
      <c r="QC19" s="22"/>
      <c r="QD19" s="22"/>
      <c r="QE19" s="22"/>
      <c r="QF19" s="22"/>
      <c r="QG19" s="22"/>
      <c r="QH19" s="22"/>
      <c r="QI19" s="22"/>
      <c r="QJ19" s="22"/>
      <c r="QK19" s="22"/>
      <c r="QL19" s="22"/>
      <c r="QM19" s="22"/>
      <c r="QN19" s="22"/>
      <c r="QO19" s="22"/>
      <c r="QP19" s="22"/>
      <c r="QQ19" s="22"/>
      <c r="QR19" s="22"/>
      <c r="QS19" s="22"/>
      <c r="QT19" s="22"/>
      <c r="QU19" s="22"/>
      <c r="QV19" s="22"/>
      <c r="QW19" s="22"/>
      <c r="QX19" s="22"/>
      <c r="QY19" s="22"/>
      <c r="QZ19" s="22"/>
      <c r="RA19" s="22"/>
      <c r="RB19" s="22"/>
      <c r="RC19" s="22"/>
      <c r="RD19" s="22"/>
      <c r="RE19" s="22"/>
      <c r="RF19" s="22"/>
      <c r="RG19" s="22"/>
      <c r="RH19" s="22"/>
      <c r="RI19" s="22"/>
      <c r="RJ19" s="22"/>
      <c r="RK19" s="22"/>
      <c r="RL19" s="22"/>
      <c r="RM19" s="22"/>
      <c r="RN19" s="22"/>
      <c r="RO19" s="22"/>
      <c r="RP19" s="22"/>
      <c r="RQ19" s="22"/>
      <c r="RR19" s="22"/>
      <c r="RS19" s="22"/>
      <c r="RT19" s="22"/>
      <c r="RU19" s="22"/>
      <c r="RV19" s="22"/>
      <c r="RW19" s="22"/>
      <c r="RX19" s="22"/>
      <c r="RY19" s="22"/>
      <c r="RZ19" s="22"/>
      <c r="SA19" s="22"/>
      <c r="SB19" s="22"/>
      <c r="SC19" s="22"/>
      <c r="SD19" s="22"/>
      <c r="SE19" s="22"/>
      <c r="SF19" s="22"/>
      <c r="SG19" s="22"/>
      <c r="SH19" s="22"/>
      <c r="SI19" s="22"/>
      <c r="SJ19" s="22"/>
      <c r="SK19" s="22"/>
      <c r="SL19" s="22"/>
      <c r="SM19" s="22"/>
      <c r="SN19" s="22"/>
      <c r="SO19" s="22"/>
      <c r="SP19" s="22"/>
      <c r="SQ19" s="22"/>
      <c r="SR19" s="22"/>
      <c r="SS19" s="22"/>
      <c r="ST19" s="22"/>
      <c r="SU19" s="22"/>
      <c r="SV19" s="22"/>
      <c r="SW19" s="22"/>
      <c r="SX19" s="22"/>
      <c r="SY19" s="22"/>
      <c r="SZ19" s="22"/>
      <c r="TA19" s="22"/>
      <c r="TB19" s="22"/>
      <c r="TC19" s="22"/>
      <c r="TD19" s="22"/>
      <c r="TE19" s="22"/>
      <c r="TF19" s="22"/>
      <c r="TG19" s="22"/>
      <c r="TH19" s="22"/>
      <c r="TI19" s="22"/>
      <c r="TJ19" s="22"/>
      <c r="TK19" s="22"/>
      <c r="TL19" s="22"/>
      <c r="TM19" s="22"/>
      <c r="TN19" s="22"/>
      <c r="TO19" s="22"/>
      <c r="TP19" s="22"/>
      <c r="TQ19" s="22"/>
      <c r="TR19" s="22"/>
      <c r="TS19" s="22"/>
      <c r="TT19" s="22"/>
      <c r="TU19" s="22"/>
      <c r="TV19" s="22"/>
      <c r="TW19" s="22"/>
      <c r="TX19" s="22"/>
      <c r="TY19" s="22"/>
      <c r="TZ19" s="22"/>
      <c r="UA19" s="22"/>
      <c r="UB19" s="22"/>
      <c r="UC19" s="22"/>
      <c r="UD19" s="22"/>
      <c r="UE19" s="22"/>
      <c r="UF19" s="22"/>
      <c r="UG19" s="22"/>
      <c r="UH19" s="22"/>
      <c r="UI19" s="22"/>
      <c r="UJ19" s="22"/>
      <c r="UK19" s="22"/>
      <c r="UL19" s="22"/>
      <c r="UM19" s="22"/>
      <c r="UN19" s="22"/>
      <c r="UO19" s="22"/>
      <c r="UP19" s="22"/>
      <c r="UQ19" s="22"/>
      <c r="UR19" s="22"/>
      <c r="US19" s="22"/>
      <c r="UT19" s="22"/>
      <c r="UU19" s="22"/>
      <c r="UV19" s="22"/>
      <c r="UW19" s="22"/>
      <c r="UX19" s="22"/>
      <c r="UY19" s="22"/>
      <c r="UZ19" s="22"/>
      <c r="VA19" s="22"/>
      <c r="VB19" s="22"/>
      <c r="VC19" s="22"/>
      <c r="VD19" s="22"/>
      <c r="VE19" s="22"/>
      <c r="VF19" s="22"/>
      <c r="VG19" s="22"/>
      <c r="VH19" s="22"/>
      <c r="VI19" s="22"/>
      <c r="VJ19" s="22"/>
      <c r="VK19" s="22"/>
      <c r="VL19" s="22"/>
      <c r="VM19" s="22"/>
      <c r="VN19" s="22"/>
      <c r="VO19" s="22"/>
      <c r="VP19" s="22"/>
      <c r="VQ19" s="22"/>
      <c r="VR19" s="22"/>
      <c r="VS19" s="22"/>
      <c r="VT19" s="22"/>
      <c r="VU19" s="22"/>
      <c r="VV19" s="22"/>
      <c r="VW19" s="22"/>
      <c r="VX19" s="22"/>
      <c r="VY19" s="22"/>
      <c r="VZ19" s="22"/>
      <c r="WA19" s="22"/>
      <c r="WB19" s="22"/>
      <c r="WC19" s="22"/>
      <c r="WD19" s="22"/>
      <c r="WE19" s="22"/>
      <c r="WF19" s="22"/>
      <c r="WG19" s="22"/>
      <c r="WH19" s="22"/>
      <c r="WI19" s="22"/>
      <c r="WJ19" s="22"/>
      <c r="WK19" s="22"/>
      <c r="WL19" s="22"/>
      <c r="WM19" s="22"/>
      <c r="WN19" s="22"/>
      <c r="WO19" s="22"/>
      <c r="WP19" s="22"/>
      <c r="WQ19" s="22"/>
      <c r="WR19" s="22"/>
      <c r="WS19" s="22"/>
      <c r="WT19" s="22"/>
      <c r="WU19" s="22"/>
      <c r="WV19" s="22"/>
      <c r="WW19" s="22"/>
      <c r="WX19" s="22"/>
      <c r="WY19" s="22"/>
      <c r="WZ19" s="22"/>
      <c r="XA19" s="22"/>
      <c r="XB19" s="22"/>
      <c r="XC19" s="22"/>
      <c r="XD19" s="22"/>
      <c r="XE19" s="22"/>
      <c r="XF19" s="22"/>
      <c r="XG19" s="22"/>
      <c r="XH19" s="22"/>
      <c r="XI19" s="22"/>
      <c r="XJ19" s="22"/>
      <c r="XK19" s="22"/>
      <c r="XL19" s="22"/>
      <c r="XM19" s="22"/>
      <c r="XN19" s="22"/>
      <c r="XO19" s="22"/>
      <c r="XP19" s="22"/>
      <c r="XQ19" s="22"/>
      <c r="XR19" s="22"/>
      <c r="XS19" s="22"/>
      <c r="XT19" s="22"/>
      <c r="XU19" s="22"/>
      <c r="XV19" s="22"/>
      <c r="XW19" s="22"/>
      <c r="XX19" s="22"/>
      <c r="XY19" s="22"/>
      <c r="XZ19" s="22"/>
      <c r="YA19" s="22"/>
      <c r="YB19" s="22"/>
      <c r="YC19" s="22"/>
      <c r="YD19" s="22"/>
      <c r="YE19" s="22"/>
      <c r="YF19" s="22"/>
      <c r="YG19" s="22"/>
      <c r="YH19" s="22"/>
      <c r="YI19" s="22"/>
      <c r="YJ19" s="22"/>
      <c r="YK19" s="22"/>
      <c r="YL19" s="22"/>
      <c r="YM19" s="22"/>
      <c r="YN19" s="22"/>
      <c r="YO19" s="22"/>
      <c r="YP19" s="22"/>
      <c r="YQ19" s="22"/>
      <c r="YR19" s="22"/>
      <c r="YS19" s="22"/>
      <c r="YT19" s="22"/>
      <c r="YU19" s="22"/>
      <c r="YV19" s="22"/>
      <c r="YW19" s="22"/>
      <c r="YX19" s="22"/>
      <c r="YY19" s="22"/>
      <c r="YZ19" s="22"/>
      <c r="ZA19" s="22"/>
      <c r="ZB19" s="22"/>
      <c r="ZC19" s="22"/>
      <c r="ZD19" s="22"/>
      <c r="ZE19" s="22"/>
      <c r="ZF19" s="22"/>
      <c r="ZG19" s="22"/>
      <c r="ZH19" s="22"/>
      <c r="ZI19" s="22"/>
      <c r="ZJ19" s="22"/>
      <c r="ZK19" s="22"/>
      <c r="ZL19" s="22"/>
      <c r="ZM19" s="22"/>
      <c r="ZN19" s="22"/>
      <c r="ZO19" s="22"/>
      <c r="ZP19" s="22"/>
      <c r="ZQ19" s="22"/>
      <c r="ZR19" s="22"/>
      <c r="ZS19" s="22"/>
      <c r="ZT19" s="22"/>
      <c r="ZU19" s="22"/>
      <c r="ZV19" s="22"/>
      <c r="ZW19" s="22"/>
      <c r="ZX19" s="22"/>
      <c r="ZY19" s="22"/>
      <c r="ZZ19" s="22"/>
      <c r="AAA19" s="22"/>
      <c r="AAB19" s="22"/>
      <c r="AAC19" s="22"/>
      <c r="AAD19" s="22"/>
      <c r="AAE19" s="22"/>
      <c r="AAF19" s="22"/>
      <c r="AAG19" s="22"/>
      <c r="AAH19" s="22"/>
      <c r="AAI19" s="22"/>
      <c r="AAJ19" s="22"/>
      <c r="AAK19" s="22"/>
      <c r="AAL19" s="22"/>
      <c r="AAM19" s="22"/>
      <c r="AAN19" s="22"/>
      <c r="AAO19" s="22"/>
      <c r="AAP19" s="22"/>
      <c r="AAQ19" s="22"/>
      <c r="AAR19" s="22"/>
      <c r="AAS19" s="22"/>
      <c r="AAT19" s="22"/>
      <c r="AAU19" s="22"/>
      <c r="AAV19" s="22"/>
      <c r="AAW19" s="22"/>
      <c r="AAX19" s="22"/>
      <c r="AAY19" s="22"/>
      <c r="AAZ19" s="22"/>
      <c r="ABA19" s="22"/>
      <c r="ABB19" s="22"/>
      <c r="ABC19" s="22"/>
      <c r="ABD19" s="22"/>
      <c r="ABE19" s="22"/>
      <c r="ABF19" s="22"/>
      <c r="ABG19" s="22"/>
      <c r="ABH19" s="22"/>
      <c r="ABI19" s="22"/>
      <c r="ABJ19" s="22"/>
      <c r="ABK19" s="22"/>
      <c r="ABL19" s="22"/>
      <c r="ABM19" s="22"/>
      <c r="ABN19" s="22"/>
      <c r="ABO19" s="22"/>
      <c r="ABP19" s="22"/>
      <c r="ABQ19" s="22"/>
      <c r="ABR19" s="22"/>
      <c r="ABS19" s="22"/>
      <c r="ABT19" s="22"/>
      <c r="ABU19" s="22"/>
      <c r="ABV19" s="22"/>
      <c r="ABW19" s="22"/>
      <c r="ABX19" s="22"/>
      <c r="ABY19" s="22"/>
      <c r="ABZ19" s="22"/>
      <c r="ACA19" s="22"/>
      <c r="ACB19" s="22"/>
      <c r="ACC19" s="22"/>
      <c r="ACD19" s="22"/>
      <c r="ACE19" s="22"/>
      <c r="ACF19" s="22"/>
      <c r="ACG19" s="22"/>
      <c r="ACH19" s="22"/>
      <c r="ACI19" s="22"/>
      <c r="ACJ19" s="22"/>
      <c r="ACK19" s="22"/>
      <c r="ACL19" s="22"/>
      <c r="ACM19" s="22"/>
      <c r="ACN19" s="22"/>
      <c r="ACO19" s="22"/>
      <c r="ACP19" s="22"/>
      <c r="ACQ19" s="22"/>
      <c r="ACR19" s="22"/>
      <c r="ACS19" s="22"/>
      <c r="ACT19" s="22"/>
      <c r="ACU19" s="22"/>
      <c r="ACV19" s="22"/>
      <c r="ACW19" s="22"/>
      <c r="ACX19" s="22"/>
      <c r="ACY19" s="22"/>
      <c r="ACZ19" s="22"/>
      <c r="ADA19" s="22"/>
      <c r="ADB19" s="22"/>
      <c r="ADC19" s="22"/>
      <c r="ADD19" s="22"/>
      <c r="ADE19" s="22"/>
      <c r="ADF19" s="22"/>
      <c r="ADG19" s="22"/>
      <c r="ADH19" s="22"/>
      <c r="ADI19" s="22"/>
      <c r="ADJ19" s="22"/>
      <c r="ADK19" s="22"/>
      <c r="ADL19" s="22"/>
      <c r="ADM19" s="22"/>
      <c r="ADN19" s="22"/>
      <c r="ADO19" s="22"/>
      <c r="ADP19" s="22"/>
      <c r="ADQ19" s="22"/>
      <c r="ADR19" s="22"/>
      <c r="ADS19" s="22"/>
      <c r="ADT19" s="22"/>
      <c r="ADU19" s="22"/>
      <c r="ADV19" s="22"/>
      <c r="ADW19" s="22"/>
      <c r="ADX19" s="22"/>
      <c r="ADY19" s="22"/>
      <c r="ADZ19" s="22"/>
      <c r="AEA19" s="22"/>
      <c r="AEB19" s="22"/>
      <c r="AEC19" s="22"/>
      <c r="AED19" s="22"/>
      <c r="AEE19" s="22"/>
      <c r="AEF19" s="22"/>
      <c r="AEG19" s="22"/>
      <c r="AEH19" s="22"/>
      <c r="AEI19" s="22"/>
      <c r="AEJ19" s="22"/>
      <c r="AEK19" s="22"/>
      <c r="AEL19" s="22"/>
      <c r="AEM19" s="22"/>
      <c r="AEN19" s="22"/>
      <c r="AEO19" s="22"/>
      <c r="AEP19" s="22"/>
      <c r="AEQ19" s="22"/>
      <c r="AER19" s="22"/>
      <c r="AES19" s="22"/>
      <c r="AET19" s="22"/>
      <c r="AEU19" s="22"/>
      <c r="AEV19" s="22"/>
      <c r="AEW19" s="22"/>
      <c r="AEX19" s="22"/>
      <c r="AEY19" s="22"/>
      <c r="AEZ19" s="22"/>
      <c r="AFA19" s="22"/>
      <c r="AFB19" s="22"/>
      <c r="AFC19" s="22"/>
      <c r="AFD19" s="22"/>
      <c r="AFE19" s="22"/>
      <c r="AFF19" s="22"/>
      <c r="AFG19" s="22"/>
      <c r="AFH19" s="22"/>
      <c r="AFI19" s="22"/>
      <c r="AFJ19" s="22"/>
      <c r="AFK19" s="22"/>
      <c r="AFL19" s="22"/>
      <c r="AFM19" s="22"/>
      <c r="AFN19" s="22"/>
      <c r="AFO19" s="22"/>
      <c r="AFP19" s="22"/>
      <c r="AFQ19" s="22"/>
      <c r="AFR19" s="22"/>
      <c r="AFS19" s="22"/>
      <c r="AFT19" s="22"/>
      <c r="AFU19" s="22"/>
      <c r="AFV19" s="22"/>
      <c r="AFW19" s="22"/>
      <c r="AFX19" s="22"/>
      <c r="AFY19" s="22"/>
      <c r="AFZ19" s="22"/>
      <c r="AGA19" s="22"/>
      <c r="AGB19" s="22"/>
      <c r="AGC19" s="22"/>
      <c r="AGD19" s="22"/>
      <c r="AGE19" s="22"/>
      <c r="AGF19" s="22"/>
      <c r="AGG19" s="22"/>
      <c r="AGH19" s="22"/>
      <c r="AGI19" s="22"/>
      <c r="AGJ19" s="22"/>
      <c r="AGK19" s="22"/>
      <c r="AGL19" s="22"/>
      <c r="AGM19" s="22"/>
      <c r="AGN19" s="22"/>
      <c r="AGO19" s="22"/>
      <c r="AGP19" s="22"/>
      <c r="AGQ19" s="22"/>
      <c r="AGR19" s="22"/>
      <c r="AGS19" s="22"/>
      <c r="AGT19" s="22"/>
      <c r="AGU19" s="22"/>
      <c r="AGV19" s="22"/>
      <c r="AGW19" s="22"/>
      <c r="AGX19" s="22"/>
      <c r="AGY19" s="22"/>
      <c r="AGZ19" s="22"/>
      <c r="AHA19" s="22"/>
      <c r="AHB19" s="22"/>
      <c r="AHC19" s="22"/>
      <c r="AHD19" s="22"/>
      <c r="AHE19" s="22"/>
      <c r="AHF19" s="22"/>
      <c r="AHG19" s="22"/>
      <c r="AHH19" s="22"/>
      <c r="AHI19" s="22"/>
      <c r="AHJ19" s="22"/>
      <c r="AHK19" s="22"/>
      <c r="AHL19" s="22"/>
      <c r="AHM19" s="22"/>
      <c r="AHN19" s="22"/>
      <c r="AHO19" s="22"/>
      <c r="AHP19" s="22"/>
      <c r="AHQ19" s="22"/>
      <c r="AHR19" s="22"/>
      <c r="AHS19" s="22"/>
      <c r="AHT19" s="22"/>
      <c r="AHU19" s="22"/>
      <c r="AHV19" s="22"/>
      <c r="AHW19" s="22"/>
      <c r="AHX19" s="22"/>
      <c r="AHY19" s="22"/>
      <c r="AHZ19" s="22"/>
      <c r="AIA19" s="22"/>
      <c r="AIB19" s="22"/>
      <c r="AIC19" s="22"/>
      <c r="AID19" s="22"/>
      <c r="AIE19" s="22"/>
      <c r="AIF19" s="22"/>
      <c r="AIG19" s="22"/>
      <c r="AIH19" s="22"/>
      <c r="AII19" s="22"/>
      <c r="AIJ19" s="22"/>
      <c r="AIK19" s="22"/>
      <c r="AIL19" s="22"/>
      <c r="AIM19" s="22"/>
      <c r="AIN19" s="22"/>
      <c r="AIO19" s="22"/>
      <c r="AIP19" s="22"/>
      <c r="AIQ19" s="22"/>
      <c r="AIR19" s="22"/>
      <c r="AIS19" s="22"/>
      <c r="AIT19" s="22"/>
      <c r="AIU19" s="22"/>
      <c r="AIV19" s="22"/>
      <c r="AIW19" s="22"/>
      <c r="AIX19" s="22"/>
      <c r="AIY19" s="22"/>
      <c r="AIZ19" s="22"/>
      <c r="AJA19" s="22"/>
      <c r="AJB19" s="22"/>
      <c r="AJC19" s="22"/>
      <c r="AJD19" s="22"/>
      <c r="AJE19" s="22"/>
      <c r="AJF19" s="22"/>
      <c r="AJG19" s="22"/>
      <c r="AJH19" s="22"/>
      <c r="AJI19" s="22"/>
      <c r="AJJ19" s="22"/>
      <c r="AJK19" s="22"/>
      <c r="AJL19" s="22"/>
      <c r="AJM19" s="22"/>
      <c r="AJN19" s="22"/>
      <c r="AJO19" s="22"/>
      <c r="AJP19" s="22"/>
      <c r="AJQ19" s="22"/>
      <c r="AJR19" s="22"/>
      <c r="AJS19" s="22"/>
      <c r="AJT19" s="22"/>
      <c r="AJU19" s="22"/>
      <c r="AJV19" s="22"/>
      <c r="AJW19" s="22"/>
      <c r="AJX19" s="22"/>
      <c r="AJY19" s="22"/>
      <c r="AJZ19" s="22"/>
      <c r="AKA19" s="22"/>
      <c r="AKB19" s="22"/>
      <c r="AKC19" s="22"/>
      <c r="AKD19" s="22"/>
      <c r="AKE19" s="22"/>
      <c r="AKF19" s="22"/>
      <c r="AKG19" s="22"/>
      <c r="AKH19" s="22"/>
      <c r="AKI19" s="22"/>
      <c r="AKJ19" s="22"/>
      <c r="AKK19" s="22"/>
      <c r="AKL19" s="22"/>
      <c r="AKM19" s="22"/>
      <c r="AKN19" s="22"/>
      <c r="AKO19" s="22"/>
      <c r="AKP19" s="22"/>
      <c r="AKQ19" s="22"/>
      <c r="AKR19" s="22"/>
      <c r="AKS19" s="22"/>
      <c r="AKT19" s="22"/>
      <c r="AKU19" s="22"/>
      <c r="AKV19" s="22"/>
      <c r="AKW19" s="22"/>
      <c r="AKX19" s="22"/>
      <c r="AKY19" s="22"/>
      <c r="AKZ19" s="22"/>
      <c r="ALA19" s="22"/>
    </row>
    <row r="20" spans="1:989" s="23" customFormat="1" ht="36.75" customHeight="1" x14ac:dyDescent="0.2">
      <c r="A20" s="129" t="s">
        <v>8</v>
      </c>
      <c r="B20" s="129">
        <v>92791</v>
      </c>
      <c r="C20" s="74" t="s">
        <v>176</v>
      </c>
      <c r="D20" s="27" t="s">
        <v>85</v>
      </c>
      <c r="E20" s="128">
        <v>0.4</v>
      </c>
      <c r="F20" s="29">
        <v>13.06</v>
      </c>
      <c r="G20" s="84">
        <f t="shared" si="1"/>
        <v>5.2240000000000002</v>
      </c>
      <c r="H20" s="122"/>
      <c r="I20" s="130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  <c r="HZ20" s="22"/>
      <c r="IA20" s="22"/>
      <c r="IB20" s="22"/>
      <c r="IC20" s="22"/>
      <c r="ID20" s="22"/>
      <c r="IE20" s="22"/>
      <c r="IF20" s="22"/>
      <c r="IG20" s="22"/>
      <c r="IH20" s="22"/>
      <c r="II20" s="22"/>
      <c r="IJ20" s="22"/>
      <c r="IK20" s="22"/>
      <c r="IL20" s="22"/>
      <c r="IM20" s="22"/>
      <c r="IN20" s="22"/>
      <c r="IO20" s="22"/>
      <c r="IP20" s="22"/>
      <c r="IQ20" s="22"/>
      <c r="IR20" s="22"/>
      <c r="IS20" s="22"/>
      <c r="IT20" s="22"/>
      <c r="IU20" s="22"/>
      <c r="IV20" s="22"/>
      <c r="IW20" s="22"/>
      <c r="IX20" s="22"/>
      <c r="IY20" s="22"/>
      <c r="IZ20" s="22"/>
      <c r="JA20" s="22"/>
      <c r="JB20" s="22"/>
      <c r="JC20" s="22"/>
      <c r="JD20" s="22"/>
      <c r="JE20" s="22"/>
      <c r="JF20" s="22"/>
      <c r="JG20" s="22"/>
      <c r="JH20" s="22"/>
      <c r="JI20" s="22"/>
      <c r="JJ20" s="22"/>
      <c r="JK20" s="22"/>
      <c r="JL20" s="22"/>
      <c r="JM20" s="22"/>
      <c r="JN20" s="22"/>
      <c r="JO20" s="22"/>
      <c r="JP20" s="22"/>
      <c r="JQ20" s="22"/>
      <c r="JR20" s="22"/>
      <c r="JS20" s="22"/>
      <c r="JT20" s="22"/>
      <c r="JU20" s="22"/>
      <c r="JV20" s="22"/>
      <c r="JW20" s="22"/>
      <c r="JX20" s="22"/>
      <c r="JY20" s="22"/>
      <c r="JZ20" s="22"/>
      <c r="KA20" s="22"/>
      <c r="KB20" s="22"/>
      <c r="KC20" s="22"/>
      <c r="KD20" s="22"/>
      <c r="KE20" s="22"/>
      <c r="KF20" s="22"/>
      <c r="KG20" s="22"/>
      <c r="KH20" s="22"/>
      <c r="KI20" s="22"/>
      <c r="KJ20" s="22"/>
      <c r="KK20" s="22"/>
      <c r="KL20" s="22"/>
      <c r="KM20" s="22"/>
      <c r="KN20" s="22"/>
      <c r="KO20" s="22"/>
      <c r="KP20" s="22"/>
      <c r="KQ20" s="22"/>
      <c r="KR20" s="22"/>
      <c r="KS20" s="22"/>
      <c r="KT20" s="22"/>
      <c r="KU20" s="22"/>
      <c r="KV20" s="22"/>
      <c r="KW20" s="22"/>
      <c r="KX20" s="22"/>
      <c r="KY20" s="22"/>
      <c r="KZ20" s="22"/>
      <c r="LA20" s="22"/>
      <c r="LB20" s="22"/>
      <c r="LC20" s="22"/>
      <c r="LD20" s="22"/>
      <c r="LE20" s="22"/>
      <c r="LF20" s="22"/>
      <c r="LG20" s="22"/>
      <c r="LH20" s="22"/>
      <c r="LI20" s="22"/>
      <c r="LJ20" s="22"/>
      <c r="LK20" s="22"/>
      <c r="LL20" s="22"/>
      <c r="LM20" s="22"/>
      <c r="LN20" s="22"/>
      <c r="LO20" s="22"/>
      <c r="LP20" s="22"/>
      <c r="LQ20" s="22"/>
      <c r="LR20" s="22"/>
      <c r="LS20" s="22"/>
      <c r="LT20" s="22"/>
      <c r="LU20" s="22"/>
      <c r="LV20" s="22"/>
      <c r="LW20" s="22"/>
      <c r="LX20" s="22"/>
      <c r="LY20" s="22"/>
      <c r="LZ20" s="22"/>
      <c r="MA20" s="22"/>
      <c r="MB20" s="22"/>
      <c r="MC20" s="22"/>
      <c r="MD20" s="22"/>
      <c r="ME20" s="22"/>
      <c r="MF20" s="22"/>
      <c r="MG20" s="22"/>
      <c r="MH20" s="22"/>
      <c r="MI20" s="22"/>
      <c r="MJ20" s="22"/>
      <c r="MK20" s="22"/>
      <c r="ML20" s="22"/>
      <c r="MM20" s="22"/>
      <c r="MN20" s="22"/>
      <c r="MO20" s="22"/>
      <c r="MP20" s="22"/>
      <c r="MQ20" s="22"/>
      <c r="MR20" s="22"/>
      <c r="MS20" s="22"/>
      <c r="MT20" s="22"/>
      <c r="MU20" s="22"/>
      <c r="MV20" s="22"/>
      <c r="MW20" s="22"/>
      <c r="MX20" s="22"/>
      <c r="MY20" s="22"/>
      <c r="MZ20" s="22"/>
      <c r="NA20" s="22"/>
      <c r="NB20" s="22"/>
      <c r="NC20" s="22"/>
      <c r="ND20" s="22"/>
      <c r="NE20" s="22"/>
      <c r="NF20" s="22"/>
      <c r="NG20" s="22"/>
      <c r="NH20" s="22"/>
      <c r="NI20" s="22"/>
      <c r="NJ20" s="22"/>
      <c r="NK20" s="22"/>
      <c r="NL20" s="22"/>
      <c r="NM20" s="22"/>
      <c r="NN20" s="22"/>
      <c r="NO20" s="22"/>
      <c r="NP20" s="22"/>
      <c r="NQ20" s="22"/>
      <c r="NR20" s="22"/>
      <c r="NS20" s="22"/>
      <c r="NT20" s="22"/>
      <c r="NU20" s="22"/>
      <c r="NV20" s="22"/>
      <c r="NW20" s="22"/>
      <c r="NX20" s="22"/>
      <c r="NY20" s="22"/>
      <c r="NZ20" s="22"/>
      <c r="OA20" s="22"/>
      <c r="OB20" s="22"/>
      <c r="OC20" s="22"/>
      <c r="OD20" s="22"/>
      <c r="OE20" s="22"/>
      <c r="OF20" s="22"/>
      <c r="OG20" s="22"/>
      <c r="OH20" s="22"/>
      <c r="OI20" s="22"/>
      <c r="OJ20" s="22"/>
      <c r="OK20" s="22"/>
      <c r="OL20" s="22"/>
      <c r="OM20" s="22"/>
      <c r="ON20" s="22"/>
      <c r="OO20" s="22"/>
      <c r="OP20" s="22"/>
      <c r="OQ20" s="22"/>
      <c r="OR20" s="22"/>
      <c r="OS20" s="22"/>
      <c r="OT20" s="22"/>
      <c r="OU20" s="22"/>
      <c r="OV20" s="22"/>
      <c r="OW20" s="22"/>
      <c r="OX20" s="22"/>
      <c r="OY20" s="22"/>
      <c r="OZ20" s="22"/>
      <c r="PA20" s="22"/>
      <c r="PB20" s="22"/>
      <c r="PC20" s="22"/>
      <c r="PD20" s="22"/>
      <c r="PE20" s="22"/>
      <c r="PF20" s="22"/>
      <c r="PG20" s="22"/>
      <c r="PH20" s="22"/>
      <c r="PI20" s="22"/>
      <c r="PJ20" s="22"/>
      <c r="PK20" s="22"/>
      <c r="PL20" s="22"/>
      <c r="PM20" s="22"/>
      <c r="PN20" s="22"/>
      <c r="PO20" s="22"/>
      <c r="PP20" s="22"/>
      <c r="PQ20" s="22"/>
      <c r="PR20" s="22"/>
      <c r="PS20" s="22"/>
      <c r="PT20" s="22"/>
      <c r="PU20" s="22"/>
      <c r="PV20" s="22"/>
      <c r="PW20" s="22"/>
      <c r="PX20" s="22"/>
      <c r="PY20" s="22"/>
      <c r="PZ20" s="22"/>
      <c r="QA20" s="22"/>
      <c r="QB20" s="22"/>
      <c r="QC20" s="22"/>
      <c r="QD20" s="22"/>
      <c r="QE20" s="22"/>
      <c r="QF20" s="22"/>
      <c r="QG20" s="22"/>
      <c r="QH20" s="22"/>
      <c r="QI20" s="22"/>
      <c r="QJ20" s="22"/>
      <c r="QK20" s="22"/>
      <c r="QL20" s="22"/>
      <c r="QM20" s="22"/>
      <c r="QN20" s="22"/>
      <c r="QO20" s="22"/>
      <c r="QP20" s="22"/>
      <c r="QQ20" s="22"/>
      <c r="QR20" s="22"/>
      <c r="QS20" s="22"/>
      <c r="QT20" s="22"/>
      <c r="QU20" s="22"/>
      <c r="QV20" s="22"/>
      <c r="QW20" s="22"/>
      <c r="QX20" s="22"/>
      <c r="QY20" s="22"/>
      <c r="QZ20" s="22"/>
      <c r="RA20" s="22"/>
      <c r="RB20" s="22"/>
      <c r="RC20" s="22"/>
      <c r="RD20" s="22"/>
      <c r="RE20" s="22"/>
      <c r="RF20" s="22"/>
      <c r="RG20" s="22"/>
      <c r="RH20" s="22"/>
      <c r="RI20" s="22"/>
      <c r="RJ20" s="22"/>
      <c r="RK20" s="22"/>
      <c r="RL20" s="22"/>
      <c r="RM20" s="22"/>
      <c r="RN20" s="22"/>
      <c r="RO20" s="22"/>
      <c r="RP20" s="22"/>
      <c r="RQ20" s="22"/>
      <c r="RR20" s="22"/>
      <c r="RS20" s="22"/>
      <c r="RT20" s="22"/>
      <c r="RU20" s="22"/>
      <c r="RV20" s="22"/>
      <c r="RW20" s="22"/>
      <c r="RX20" s="22"/>
      <c r="RY20" s="22"/>
      <c r="RZ20" s="22"/>
      <c r="SA20" s="22"/>
      <c r="SB20" s="22"/>
      <c r="SC20" s="22"/>
      <c r="SD20" s="22"/>
      <c r="SE20" s="22"/>
      <c r="SF20" s="22"/>
      <c r="SG20" s="22"/>
      <c r="SH20" s="22"/>
      <c r="SI20" s="22"/>
      <c r="SJ20" s="22"/>
      <c r="SK20" s="22"/>
      <c r="SL20" s="22"/>
      <c r="SM20" s="22"/>
      <c r="SN20" s="22"/>
      <c r="SO20" s="22"/>
      <c r="SP20" s="22"/>
      <c r="SQ20" s="22"/>
      <c r="SR20" s="22"/>
      <c r="SS20" s="22"/>
      <c r="ST20" s="22"/>
      <c r="SU20" s="22"/>
      <c r="SV20" s="22"/>
      <c r="SW20" s="22"/>
      <c r="SX20" s="22"/>
      <c r="SY20" s="22"/>
      <c r="SZ20" s="22"/>
      <c r="TA20" s="22"/>
      <c r="TB20" s="22"/>
      <c r="TC20" s="22"/>
      <c r="TD20" s="22"/>
      <c r="TE20" s="22"/>
      <c r="TF20" s="22"/>
      <c r="TG20" s="22"/>
      <c r="TH20" s="22"/>
      <c r="TI20" s="22"/>
      <c r="TJ20" s="22"/>
      <c r="TK20" s="22"/>
      <c r="TL20" s="22"/>
      <c r="TM20" s="22"/>
      <c r="TN20" s="22"/>
      <c r="TO20" s="22"/>
      <c r="TP20" s="22"/>
      <c r="TQ20" s="22"/>
      <c r="TR20" s="22"/>
      <c r="TS20" s="22"/>
      <c r="TT20" s="22"/>
      <c r="TU20" s="22"/>
      <c r="TV20" s="22"/>
      <c r="TW20" s="22"/>
      <c r="TX20" s="22"/>
      <c r="TY20" s="22"/>
      <c r="TZ20" s="22"/>
      <c r="UA20" s="22"/>
      <c r="UB20" s="22"/>
      <c r="UC20" s="22"/>
      <c r="UD20" s="22"/>
      <c r="UE20" s="22"/>
      <c r="UF20" s="22"/>
      <c r="UG20" s="22"/>
      <c r="UH20" s="22"/>
      <c r="UI20" s="22"/>
      <c r="UJ20" s="22"/>
      <c r="UK20" s="22"/>
      <c r="UL20" s="22"/>
      <c r="UM20" s="22"/>
      <c r="UN20" s="22"/>
      <c r="UO20" s="22"/>
      <c r="UP20" s="22"/>
      <c r="UQ20" s="22"/>
      <c r="UR20" s="22"/>
      <c r="US20" s="22"/>
      <c r="UT20" s="22"/>
      <c r="UU20" s="22"/>
      <c r="UV20" s="22"/>
      <c r="UW20" s="22"/>
      <c r="UX20" s="22"/>
      <c r="UY20" s="22"/>
      <c r="UZ20" s="22"/>
      <c r="VA20" s="22"/>
      <c r="VB20" s="22"/>
      <c r="VC20" s="22"/>
      <c r="VD20" s="22"/>
      <c r="VE20" s="22"/>
      <c r="VF20" s="22"/>
      <c r="VG20" s="22"/>
      <c r="VH20" s="22"/>
      <c r="VI20" s="22"/>
      <c r="VJ20" s="22"/>
      <c r="VK20" s="22"/>
      <c r="VL20" s="22"/>
      <c r="VM20" s="22"/>
      <c r="VN20" s="22"/>
      <c r="VO20" s="22"/>
      <c r="VP20" s="22"/>
      <c r="VQ20" s="22"/>
      <c r="VR20" s="22"/>
      <c r="VS20" s="22"/>
      <c r="VT20" s="22"/>
      <c r="VU20" s="22"/>
      <c r="VV20" s="22"/>
      <c r="VW20" s="22"/>
      <c r="VX20" s="22"/>
      <c r="VY20" s="22"/>
      <c r="VZ20" s="22"/>
      <c r="WA20" s="22"/>
      <c r="WB20" s="22"/>
      <c r="WC20" s="22"/>
      <c r="WD20" s="22"/>
      <c r="WE20" s="22"/>
      <c r="WF20" s="22"/>
      <c r="WG20" s="22"/>
      <c r="WH20" s="22"/>
      <c r="WI20" s="22"/>
      <c r="WJ20" s="22"/>
      <c r="WK20" s="22"/>
      <c r="WL20" s="22"/>
      <c r="WM20" s="22"/>
      <c r="WN20" s="22"/>
      <c r="WO20" s="22"/>
      <c r="WP20" s="22"/>
      <c r="WQ20" s="22"/>
      <c r="WR20" s="22"/>
      <c r="WS20" s="22"/>
      <c r="WT20" s="22"/>
      <c r="WU20" s="22"/>
      <c r="WV20" s="22"/>
      <c r="WW20" s="22"/>
      <c r="WX20" s="22"/>
      <c r="WY20" s="22"/>
      <c r="WZ20" s="22"/>
      <c r="XA20" s="22"/>
      <c r="XB20" s="22"/>
      <c r="XC20" s="22"/>
      <c r="XD20" s="22"/>
      <c r="XE20" s="22"/>
      <c r="XF20" s="22"/>
      <c r="XG20" s="22"/>
      <c r="XH20" s="22"/>
      <c r="XI20" s="22"/>
      <c r="XJ20" s="22"/>
      <c r="XK20" s="22"/>
      <c r="XL20" s="22"/>
      <c r="XM20" s="22"/>
      <c r="XN20" s="22"/>
      <c r="XO20" s="22"/>
      <c r="XP20" s="22"/>
      <c r="XQ20" s="22"/>
      <c r="XR20" s="22"/>
      <c r="XS20" s="22"/>
      <c r="XT20" s="22"/>
      <c r="XU20" s="22"/>
      <c r="XV20" s="22"/>
      <c r="XW20" s="22"/>
      <c r="XX20" s="22"/>
      <c r="XY20" s="22"/>
      <c r="XZ20" s="22"/>
      <c r="YA20" s="22"/>
      <c r="YB20" s="22"/>
      <c r="YC20" s="22"/>
      <c r="YD20" s="22"/>
      <c r="YE20" s="22"/>
      <c r="YF20" s="22"/>
      <c r="YG20" s="22"/>
      <c r="YH20" s="22"/>
      <c r="YI20" s="22"/>
      <c r="YJ20" s="22"/>
      <c r="YK20" s="22"/>
      <c r="YL20" s="22"/>
      <c r="YM20" s="22"/>
      <c r="YN20" s="22"/>
      <c r="YO20" s="22"/>
      <c r="YP20" s="22"/>
      <c r="YQ20" s="22"/>
      <c r="YR20" s="22"/>
      <c r="YS20" s="22"/>
      <c r="YT20" s="22"/>
      <c r="YU20" s="22"/>
      <c r="YV20" s="22"/>
      <c r="YW20" s="22"/>
      <c r="YX20" s="22"/>
      <c r="YY20" s="22"/>
      <c r="YZ20" s="22"/>
      <c r="ZA20" s="22"/>
      <c r="ZB20" s="22"/>
      <c r="ZC20" s="22"/>
      <c r="ZD20" s="22"/>
      <c r="ZE20" s="22"/>
      <c r="ZF20" s="22"/>
      <c r="ZG20" s="22"/>
      <c r="ZH20" s="22"/>
      <c r="ZI20" s="22"/>
      <c r="ZJ20" s="22"/>
      <c r="ZK20" s="22"/>
      <c r="ZL20" s="22"/>
      <c r="ZM20" s="22"/>
      <c r="ZN20" s="22"/>
      <c r="ZO20" s="22"/>
      <c r="ZP20" s="22"/>
      <c r="ZQ20" s="22"/>
      <c r="ZR20" s="22"/>
      <c r="ZS20" s="22"/>
      <c r="ZT20" s="22"/>
      <c r="ZU20" s="22"/>
      <c r="ZV20" s="22"/>
      <c r="ZW20" s="22"/>
      <c r="ZX20" s="22"/>
      <c r="ZY20" s="22"/>
      <c r="ZZ20" s="22"/>
      <c r="AAA20" s="22"/>
      <c r="AAB20" s="22"/>
      <c r="AAC20" s="22"/>
      <c r="AAD20" s="22"/>
      <c r="AAE20" s="22"/>
      <c r="AAF20" s="22"/>
      <c r="AAG20" s="22"/>
      <c r="AAH20" s="22"/>
      <c r="AAI20" s="22"/>
      <c r="AAJ20" s="22"/>
      <c r="AAK20" s="22"/>
      <c r="AAL20" s="22"/>
      <c r="AAM20" s="22"/>
      <c r="AAN20" s="22"/>
      <c r="AAO20" s="22"/>
      <c r="AAP20" s="22"/>
      <c r="AAQ20" s="22"/>
      <c r="AAR20" s="22"/>
      <c r="AAS20" s="22"/>
      <c r="AAT20" s="22"/>
      <c r="AAU20" s="22"/>
      <c r="AAV20" s="22"/>
      <c r="AAW20" s="22"/>
      <c r="AAX20" s="22"/>
      <c r="AAY20" s="22"/>
      <c r="AAZ20" s="22"/>
      <c r="ABA20" s="22"/>
      <c r="ABB20" s="22"/>
      <c r="ABC20" s="22"/>
      <c r="ABD20" s="22"/>
      <c r="ABE20" s="22"/>
      <c r="ABF20" s="22"/>
      <c r="ABG20" s="22"/>
      <c r="ABH20" s="22"/>
      <c r="ABI20" s="22"/>
      <c r="ABJ20" s="22"/>
      <c r="ABK20" s="22"/>
      <c r="ABL20" s="22"/>
      <c r="ABM20" s="22"/>
      <c r="ABN20" s="22"/>
      <c r="ABO20" s="22"/>
      <c r="ABP20" s="22"/>
      <c r="ABQ20" s="22"/>
      <c r="ABR20" s="22"/>
      <c r="ABS20" s="22"/>
      <c r="ABT20" s="22"/>
      <c r="ABU20" s="22"/>
      <c r="ABV20" s="22"/>
      <c r="ABW20" s="22"/>
      <c r="ABX20" s="22"/>
      <c r="ABY20" s="22"/>
      <c r="ABZ20" s="22"/>
      <c r="ACA20" s="22"/>
      <c r="ACB20" s="22"/>
      <c r="ACC20" s="22"/>
      <c r="ACD20" s="22"/>
      <c r="ACE20" s="22"/>
      <c r="ACF20" s="22"/>
      <c r="ACG20" s="22"/>
      <c r="ACH20" s="22"/>
      <c r="ACI20" s="22"/>
      <c r="ACJ20" s="22"/>
      <c r="ACK20" s="22"/>
      <c r="ACL20" s="22"/>
      <c r="ACM20" s="22"/>
      <c r="ACN20" s="22"/>
      <c r="ACO20" s="22"/>
      <c r="ACP20" s="22"/>
      <c r="ACQ20" s="22"/>
      <c r="ACR20" s="22"/>
      <c r="ACS20" s="22"/>
      <c r="ACT20" s="22"/>
      <c r="ACU20" s="22"/>
      <c r="ACV20" s="22"/>
      <c r="ACW20" s="22"/>
      <c r="ACX20" s="22"/>
      <c r="ACY20" s="22"/>
      <c r="ACZ20" s="22"/>
      <c r="ADA20" s="22"/>
      <c r="ADB20" s="22"/>
      <c r="ADC20" s="22"/>
      <c r="ADD20" s="22"/>
      <c r="ADE20" s="22"/>
      <c r="ADF20" s="22"/>
      <c r="ADG20" s="22"/>
      <c r="ADH20" s="22"/>
      <c r="ADI20" s="22"/>
      <c r="ADJ20" s="22"/>
      <c r="ADK20" s="22"/>
      <c r="ADL20" s="22"/>
      <c r="ADM20" s="22"/>
      <c r="ADN20" s="22"/>
      <c r="ADO20" s="22"/>
      <c r="ADP20" s="22"/>
      <c r="ADQ20" s="22"/>
      <c r="ADR20" s="22"/>
      <c r="ADS20" s="22"/>
      <c r="ADT20" s="22"/>
      <c r="ADU20" s="22"/>
      <c r="ADV20" s="22"/>
      <c r="ADW20" s="22"/>
      <c r="ADX20" s="22"/>
      <c r="ADY20" s="22"/>
      <c r="ADZ20" s="22"/>
      <c r="AEA20" s="22"/>
      <c r="AEB20" s="22"/>
      <c r="AEC20" s="22"/>
      <c r="AED20" s="22"/>
      <c r="AEE20" s="22"/>
      <c r="AEF20" s="22"/>
      <c r="AEG20" s="22"/>
      <c r="AEH20" s="22"/>
      <c r="AEI20" s="22"/>
      <c r="AEJ20" s="22"/>
      <c r="AEK20" s="22"/>
      <c r="AEL20" s="22"/>
      <c r="AEM20" s="22"/>
      <c r="AEN20" s="22"/>
      <c r="AEO20" s="22"/>
      <c r="AEP20" s="22"/>
      <c r="AEQ20" s="22"/>
      <c r="AER20" s="22"/>
      <c r="AES20" s="22"/>
      <c r="AET20" s="22"/>
      <c r="AEU20" s="22"/>
      <c r="AEV20" s="22"/>
      <c r="AEW20" s="22"/>
      <c r="AEX20" s="22"/>
      <c r="AEY20" s="22"/>
      <c r="AEZ20" s="22"/>
      <c r="AFA20" s="22"/>
      <c r="AFB20" s="22"/>
      <c r="AFC20" s="22"/>
      <c r="AFD20" s="22"/>
      <c r="AFE20" s="22"/>
      <c r="AFF20" s="22"/>
      <c r="AFG20" s="22"/>
      <c r="AFH20" s="22"/>
      <c r="AFI20" s="22"/>
      <c r="AFJ20" s="22"/>
      <c r="AFK20" s="22"/>
      <c r="AFL20" s="22"/>
      <c r="AFM20" s="22"/>
      <c r="AFN20" s="22"/>
      <c r="AFO20" s="22"/>
      <c r="AFP20" s="22"/>
      <c r="AFQ20" s="22"/>
      <c r="AFR20" s="22"/>
      <c r="AFS20" s="22"/>
      <c r="AFT20" s="22"/>
      <c r="AFU20" s="22"/>
      <c r="AFV20" s="22"/>
      <c r="AFW20" s="22"/>
      <c r="AFX20" s="22"/>
      <c r="AFY20" s="22"/>
      <c r="AFZ20" s="22"/>
      <c r="AGA20" s="22"/>
      <c r="AGB20" s="22"/>
      <c r="AGC20" s="22"/>
      <c r="AGD20" s="22"/>
      <c r="AGE20" s="22"/>
      <c r="AGF20" s="22"/>
      <c r="AGG20" s="22"/>
      <c r="AGH20" s="22"/>
      <c r="AGI20" s="22"/>
      <c r="AGJ20" s="22"/>
      <c r="AGK20" s="22"/>
      <c r="AGL20" s="22"/>
      <c r="AGM20" s="22"/>
      <c r="AGN20" s="22"/>
      <c r="AGO20" s="22"/>
      <c r="AGP20" s="22"/>
      <c r="AGQ20" s="22"/>
      <c r="AGR20" s="22"/>
      <c r="AGS20" s="22"/>
      <c r="AGT20" s="22"/>
      <c r="AGU20" s="22"/>
      <c r="AGV20" s="22"/>
      <c r="AGW20" s="22"/>
      <c r="AGX20" s="22"/>
      <c r="AGY20" s="22"/>
      <c r="AGZ20" s="22"/>
      <c r="AHA20" s="22"/>
      <c r="AHB20" s="22"/>
      <c r="AHC20" s="22"/>
      <c r="AHD20" s="22"/>
      <c r="AHE20" s="22"/>
      <c r="AHF20" s="22"/>
      <c r="AHG20" s="22"/>
      <c r="AHH20" s="22"/>
      <c r="AHI20" s="22"/>
      <c r="AHJ20" s="22"/>
      <c r="AHK20" s="22"/>
      <c r="AHL20" s="22"/>
      <c r="AHM20" s="22"/>
      <c r="AHN20" s="22"/>
      <c r="AHO20" s="22"/>
      <c r="AHP20" s="22"/>
      <c r="AHQ20" s="22"/>
      <c r="AHR20" s="22"/>
      <c r="AHS20" s="22"/>
      <c r="AHT20" s="22"/>
      <c r="AHU20" s="22"/>
      <c r="AHV20" s="22"/>
      <c r="AHW20" s="22"/>
      <c r="AHX20" s="22"/>
      <c r="AHY20" s="22"/>
      <c r="AHZ20" s="22"/>
      <c r="AIA20" s="22"/>
      <c r="AIB20" s="22"/>
      <c r="AIC20" s="22"/>
      <c r="AID20" s="22"/>
      <c r="AIE20" s="22"/>
      <c r="AIF20" s="22"/>
      <c r="AIG20" s="22"/>
      <c r="AIH20" s="22"/>
      <c r="AII20" s="22"/>
      <c r="AIJ20" s="22"/>
      <c r="AIK20" s="22"/>
      <c r="AIL20" s="22"/>
      <c r="AIM20" s="22"/>
      <c r="AIN20" s="22"/>
      <c r="AIO20" s="22"/>
      <c r="AIP20" s="22"/>
      <c r="AIQ20" s="22"/>
      <c r="AIR20" s="22"/>
      <c r="AIS20" s="22"/>
      <c r="AIT20" s="22"/>
      <c r="AIU20" s="22"/>
      <c r="AIV20" s="22"/>
      <c r="AIW20" s="22"/>
      <c r="AIX20" s="22"/>
      <c r="AIY20" s="22"/>
      <c r="AIZ20" s="22"/>
      <c r="AJA20" s="22"/>
      <c r="AJB20" s="22"/>
      <c r="AJC20" s="22"/>
      <c r="AJD20" s="22"/>
      <c r="AJE20" s="22"/>
      <c r="AJF20" s="22"/>
      <c r="AJG20" s="22"/>
      <c r="AJH20" s="22"/>
      <c r="AJI20" s="22"/>
      <c r="AJJ20" s="22"/>
      <c r="AJK20" s="22"/>
      <c r="AJL20" s="22"/>
      <c r="AJM20" s="22"/>
      <c r="AJN20" s="22"/>
      <c r="AJO20" s="22"/>
      <c r="AJP20" s="22"/>
      <c r="AJQ20" s="22"/>
      <c r="AJR20" s="22"/>
      <c r="AJS20" s="22"/>
      <c r="AJT20" s="22"/>
      <c r="AJU20" s="22"/>
      <c r="AJV20" s="22"/>
      <c r="AJW20" s="22"/>
      <c r="AJX20" s="22"/>
      <c r="AJY20" s="22"/>
      <c r="AJZ20" s="22"/>
      <c r="AKA20" s="22"/>
      <c r="AKB20" s="22"/>
      <c r="AKC20" s="22"/>
      <c r="AKD20" s="22"/>
      <c r="AKE20" s="22"/>
      <c r="AKF20" s="22"/>
      <c r="AKG20" s="22"/>
      <c r="AKH20" s="22"/>
      <c r="AKI20" s="22"/>
      <c r="AKJ20" s="22"/>
      <c r="AKK20" s="22"/>
      <c r="AKL20" s="22"/>
      <c r="AKM20" s="22"/>
      <c r="AKN20" s="22"/>
      <c r="AKO20" s="22"/>
      <c r="AKP20" s="22"/>
      <c r="AKQ20" s="22"/>
      <c r="AKR20" s="22"/>
      <c r="AKS20" s="22"/>
      <c r="AKT20" s="22"/>
      <c r="AKU20" s="22"/>
      <c r="AKV20" s="22"/>
      <c r="AKW20" s="22"/>
      <c r="AKX20" s="22"/>
      <c r="AKY20" s="22"/>
      <c r="AKZ20" s="22"/>
      <c r="ALA20" s="22"/>
    </row>
    <row r="21" spans="1:989" s="23" customFormat="1" ht="24.75" customHeight="1" x14ac:dyDescent="0.2">
      <c r="A21" s="119" t="s">
        <v>8</v>
      </c>
      <c r="B21" s="26">
        <v>660</v>
      </c>
      <c r="C21" s="74" t="s">
        <v>149</v>
      </c>
      <c r="D21" s="27" t="s">
        <v>5</v>
      </c>
      <c r="E21" s="128">
        <v>2.82</v>
      </c>
      <c r="F21" s="29">
        <v>2.77</v>
      </c>
      <c r="G21" s="84">
        <f>E21*F21</f>
        <v>7.8113999999999999</v>
      </c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  <c r="IJ21" s="22"/>
      <c r="IK21" s="22"/>
      <c r="IL21" s="22"/>
      <c r="IM21" s="22"/>
      <c r="IN21" s="22"/>
      <c r="IO21" s="22"/>
      <c r="IP21" s="22"/>
      <c r="IQ21" s="22"/>
      <c r="IR21" s="22"/>
      <c r="IS21" s="22"/>
      <c r="IT21" s="22"/>
      <c r="IU21" s="22"/>
      <c r="IV21" s="22"/>
      <c r="IW21" s="22"/>
      <c r="IX21" s="22"/>
      <c r="IY21" s="22"/>
      <c r="IZ21" s="22"/>
      <c r="JA21" s="22"/>
      <c r="JB21" s="22"/>
      <c r="JC21" s="22"/>
      <c r="JD21" s="22"/>
      <c r="JE21" s="22"/>
      <c r="JF21" s="22"/>
      <c r="JG21" s="22"/>
      <c r="JH21" s="22"/>
      <c r="JI21" s="22"/>
      <c r="JJ21" s="22"/>
      <c r="JK21" s="22"/>
      <c r="JL21" s="22"/>
      <c r="JM21" s="22"/>
      <c r="JN21" s="22"/>
      <c r="JO21" s="22"/>
      <c r="JP21" s="22"/>
      <c r="JQ21" s="22"/>
      <c r="JR21" s="22"/>
      <c r="JS21" s="22"/>
      <c r="JT21" s="22"/>
      <c r="JU21" s="22"/>
      <c r="JV21" s="22"/>
      <c r="JW21" s="22"/>
      <c r="JX21" s="22"/>
      <c r="JY21" s="22"/>
      <c r="JZ21" s="22"/>
      <c r="KA21" s="22"/>
      <c r="KB21" s="22"/>
      <c r="KC21" s="22"/>
      <c r="KD21" s="22"/>
      <c r="KE21" s="22"/>
      <c r="KF21" s="22"/>
      <c r="KG21" s="22"/>
      <c r="KH21" s="22"/>
      <c r="KI21" s="22"/>
      <c r="KJ21" s="22"/>
      <c r="KK21" s="22"/>
      <c r="KL21" s="22"/>
      <c r="KM21" s="22"/>
      <c r="KN21" s="22"/>
      <c r="KO21" s="22"/>
      <c r="KP21" s="22"/>
      <c r="KQ21" s="22"/>
      <c r="KR21" s="22"/>
      <c r="KS21" s="22"/>
      <c r="KT21" s="22"/>
      <c r="KU21" s="22"/>
      <c r="KV21" s="22"/>
      <c r="KW21" s="22"/>
      <c r="KX21" s="22"/>
      <c r="KY21" s="22"/>
      <c r="KZ21" s="22"/>
      <c r="LA21" s="22"/>
      <c r="LB21" s="22"/>
      <c r="LC21" s="22"/>
      <c r="LD21" s="22"/>
      <c r="LE21" s="22"/>
      <c r="LF21" s="22"/>
      <c r="LG21" s="22"/>
      <c r="LH21" s="22"/>
      <c r="LI21" s="22"/>
      <c r="LJ21" s="22"/>
      <c r="LK21" s="22"/>
      <c r="LL21" s="22"/>
      <c r="LM21" s="22"/>
      <c r="LN21" s="22"/>
      <c r="LO21" s="22"/>
      <c r="LP21" s="22"/>
      <c r="LQ21" s="22"/>
      <c r="LR21" s="22"/>
      <c r="LS21" s="22"/>
      <c r="LT21" s="22"/>
      <c r="LU21" s="22"/>
      <c r="LV21" s="22"/>
      <c r="LW21" s="22"/>
      <c r="LX21" s="22"/>
      <c r="LY21" s="22"/>
      <c r="LZ21" s="22"/>
      <c r="MA21" s="22"/>
      <c r="MB21" s="22"/>
      <c r="MC21" s="22"/>
      <c r="MD21" s="22"/>
      <c r="ME21" s="22"/>
      <c r="MF21" s="22"/>
      <c r="MG21" s="22"/>
      <c r="MH21" s="22"/>
      <c r="MI21" s="22"/>
      <c r="MJ21" s="22"/>
      <c r="MK21" s="22"/>
      <c r="ML21" s="22"/>
      <c r="MM21" s="22"/>
      <c r="MN21" s="22"/>
      <c r="MO21" s="22"/>
      <c r="MP21" s="22"/>
      <c r="MQ21" s="22"/>
      <c r="MR21" s="22"/>
      <c r="MS21" s="22"/>
      <c r="MT21" s="22"/>
      <c r="MU21" s="22"/>
      <c r="MV21" s="22"/>
      <c r="MW21" s="22"/>
      <c r="MX21" s="22"/>
      <c r="MY21" s="22"/>
      <c r="MZ21" s="22"/>
      <c r="NA21" s="22"/>
      <c r="NB21" s="22"/>
      <c r="NC21" s="22"/>
      <c r="ND21" s="22"/>
      <c r="NE21" s="22"/>
      <c r="NF21" s="22"/>
      <c r="NG21" s="22"/>
      <c r="NH21" s="22"/>
      <c r="NI21" s="22"/>
      <c r="NJ21" s="22"/>
      <c r="NK21" s="22"/>
      <c r="NL21" s="22"/>
      <c r="NM21" s="22"/>
      <c r="NN21" s="22"/>
      <c r="NO21" s="22"/>
      <c r="NP21" s="22"/>
      <c r="NQ21" s="22"/>
      <c r="NR21" s="22"/>
      <c r="NS21" s="22"/>
      <c r="NT21" s="22"/>
      <c r="NU21" s="22"/>
      <c r="NV21" s="22"/>
      <c r="NW21" s="22"/>
      <c r="NX21" s="22"/>
      <c r="NY21" s="22"/>
      <c r="NZ21" s="22"/>
      <c r="OA21" s="22"/>
      <c r="OB21" s="22"/>
      <c r="OC21" s="22"/>
      <c r="OD21" s="22"/>
      <c r="OE21" s="22"/>
      <c r="OF21" s="22"/>
      <c r="OG21" s="22"/>
      <c r="OH21" s="22"/>
      <c r="OI21" s="22"/>
      <c r="OJ21" s="22"/>
      <c r="OK21" s="22"/>
      <c r="OL21" s="22"/>
      <c r="OM21" s="22"/>
      <c r="ON21" s="22"/>
      <c r="OO21" s="22"/>
      <c r="OP21" s="22"/>
      <c r="OQ21" s="22"/>
      <c r="OR21" s="22"/>
      <c r="OS21" s="22"/>
      <c r="OT21" s="22"/>
      <c r="OU21" s="22"/>
      <c r="OV21" s="22"/>
      <c r="OW21" s="22"/>
      <c r="OX21" s="22"/>
      <c r="OY21" s="22"/>
      <c r="OZ21" s="22"/>
      <c r="PA21" s="22"/>
      <c r="PB21" s="22"/>
      <c r="PC21" s="22"/>
      <c r="PD21" s="22"/>
      <c r="PE21" s="22"/>
      <c r="PF21" s="22"/>
      <c r="PG21" s="22"/>
      <c r="PH21" s="22"/>
      <c r="PI21" s="22"/>
      <c r="PJ21" s="22"/>
      <c r="PK21" s="22"/>
      <c r="PL21" s="22"/>
      <c r="PM21" s="22"/>
      <c r="PN21" s="22"/>
      <c r="PO21" s="22"/>
      <c r="PP21" s="22"/>
      <c r="PQ21" s="22"/>
      <c r="PR21" s="22"/>
      <c r="PS21" s="22"/>
      <c r="PT21" s="22"/>
      <c r="PU21" s="22"/>
      <c r="PV21" s="22"/>
      <c r="PW21" s="22"/>
      <c r="PX21" s="22"/>
      <c r="PY21" s="22"/>
      <c r="PZ21" s="22"/>
      <c r="QA21" s="22"/>
      <c r="QB21" s="22"/>
      <c r="QC21" s="22"/>
      <c r="QD21" s="22"/>
      <c r="QE21" s="22"/>
      <c r="QF21" s="22"/>
      <c r="QG21" s="22"/>
      <c r="QH21" s="22"/>
      <c r="QI21" s="22"/>
      <c r="QJ21" s="22"/>
      <c r="QK21" s="22"/>
      <c r="QL21" s="22"/>
      <c r="QM21" s="22"/>
      <c r="QN21" s="22"/>
      <c r="QO21" s="22"/>
      <c r="QP21" s="22"/>
      <c r="QQ21" s="22"/>
      <c r="QR21" s="22"/>
      <c r="QS21" s="22"/>
      <c r="QT21" s="22"/>
      <c r="QU21" s="22"/>
      <c r="QV21" s="22"/>
      <c r="QW21" s="22"/>
      <c r="QX21" s="22"/>
      <c r="QY21" s="22"/>
      <c r="QZ21" s="22"/>
      <c r="RA21" s="22"/>
      <c r="RB21" s="22"/>
      <c r="RC21" s="22"/>
      <c r="RD21" s="22"/>
      <c r="RE21" s="22"/>
      <c r="RF21" s="22"/>
      <c r="RG21" s="22"/>
      <c r="RH21" s="22"/>
      <c r="RI21" s="22"/>
      <c r="RJ21" s="22"/>
      <c r="RK21" s="22"/>
      <c r="RL21" s="22"/>
      <c r="RM21" s="22"/>
      <c r="RN21" s="22"/>
      <c r="RO21" s="22"/>
      <c r="RP21" s="22"/>
      <c r="RQ21" s="22"/>
      <c r="RR21" s="22"/>
      <c r="RS21" s="22"/>
      <c r="RT21" s="22"/>
      <c r="RU21" s="22"/>
      <c r="RV21" s="22"/>
      <c r="RW21" s="22"/>
      <c r="RX21" s="22"/>
      <c r="RY21" s="22"/>
      <c r="RZ21" s="22"/>
      <c r="SA21" s="22"/>
      <c r="SB21" s="22"/>
      <c r="SC21" s="22"/>
      <c r="SD21" s="22"/>
      <c r="SE21" s="22"/>
      <c r="SF21" s="22"/>
      <c r="SG21" s="22"/>
      <c r="SH21" s="22"/>
      <c r="SI21" s="22"/>
      <c r="SJ21" s="22"/>
      <c r="SK21" s="22"/>
      <c r="SL21" s="22"/>
      <c r="SM21" s="22"/>
      <c r="SN21" s="22"/>
      <c r="SO21" s="22"/>
      <c r="SP21" s="22"/>
      <c r="SQ21" s="22"/>
      <c r="SR21" s="22"/>
      <c r="SS21" s="22"/>
      <c r="ST21" s="22"/>
      <c r="SU21" s="22"/>
      <c r="SV21" s="22"/>
      <c r="SW21" s="22"/>
      <c r="SX21" s="22"/>
      <c r="SY21" s="22"/>
      <c r="SZ21" s="22"/>
      <c r="TA21" s="22"/>
      <c r="TB21" s="22"/>
      <c r="TC21" s="22"/>
      <c r="TD21" s="22"/>
      <c r="TE21" s="22"/>
      <c r="TF21" s="22"/>
      <c r="TG21" s="22"/>
      <c r="TH21" s="22"/>
      <c r="TI21" s="22"/>
      <c r="TJ21" s="22"/>
      <c r="TK21" s="22"/>
      <c r="TL21" s="22"/>
      <c r="TM21" s="22"/>
      <c r="TN21" s="22"/>
      <c r="TO21" s="22"/>
      <c r="TP21" s="22"/>
      <c r="TQ21" s="22"/>
      <c r="TR21" s="22"/>
      <c r="TS21" s="22"/>
      <c r="TT21" s="22"/>
      <c r="TU21" s="22"/>
      <c r="TV21" s="22"/>
      <c r="TW21" s="22"/>
      <c r="TX21" s="22"/>
      <c r="TY21" s="22"/>
      <c r="TZ21" s="22"/>
      <c r="UA21" s="22"/>
      <c r="UB21" s="22"/>
      <c r="UC21" s="22"/>
      <c r="UD21" s="22"/>
      <c r="UE21" s="22"/>
      <c r="UF21" s="22"/>
      <c r="UG21" s="22"/>
      <c r="UH21" s="22"/>
      <c r="UI21" s="22"/>
      <c r="UJ21" s="22"/>
      <c r="UK21" s="22"/>
      <c r="UL21" s="22"/>
      <c r="UM21" s="22"/>
      <c r="UN21" s="22"/>
      <c r="UO21" s="22"/>
      <c r="UP21" s="22"/>
      <c r="UQ21" s="22"/>
      <c r="UR21" s="22"/>
      <c r="US21" s="22"/>
      <c r="UT21" s="22"/>
      <c r="UU21" s="22"/>
      <c r="UV21" s="22"/>
      <c r="UW21" s="22"/>
      <c r="UX21" s="22"/>
      <c r="UY21" s="22"/>
      <c r="UZ21" s="22"/>
      <c r="VA21" s="22"/>
      <c r="VB21" s="22"/>
      <c r="VC21" s="22"/>
      <c r="VD21" s="22"/>
      <c r="VE21" s="22"/>
      <c r="VF21" s="22"/>
      <c r="VG21" s="22"/>
      <c r="VH21" s="22"/>
      <c r="VI21" s="22"/>
      <c r="VJ21" s="22"/>
      <c r="VK21" s="22"/>
      <c r="VL21" s="22"/>
      <c r="VM21" s="22"/>
      <c r="VN21" s="22"/>
      <c r="VO21" s="22"/>
      <c r="VP21" s="22"/>
      <c r="VQ21" s="22"/>
      <c r="VR21" s="22"/>
      <c r="VS21" s="22"/>
      <c r="VT21" s="22"/>
      <c r="VU21" s="22"/>
      <c r="VV21" s="22"/>
      <c r="VW21" s="22"/>
      <c r="VX21" s="22"/>
      <c r="VY21" s="22"/>
      <c r="VZ21" s="22"/>
      <c r="WA21" s="22"/>
      <c r="WB21" s="22"/>
      <c r="WC21" s="22"/>
      <c r="WD21" s="22"/>
      <c r="WE21" s="22"/>
      <c r="WF21" s="22"/>
      <c r="WG21" s="22"/>
      <c r="WH21" s="22"/>
      <c r="WI21" s="22"/>
      <c r="WJ21" s="22"/>
      <c r="WK21" s="22"/>
      <c r="WL21" s="22"/>
      <c r="WM21" s="22"/>
      <c r="WN21" s="22"/>
      <c r="WO21" s="22"/>
      <c r="WP21" s="22"/>
      <c r="WQ21" s="22"/>
      <c r="WR21" s="22"/>
      <c r="WS21" s="22"/>
      <c r="WT21" s="22"/>
      <c r="WU21" s="22"/>
      <c r="WV21" s="22"/>
      <c r="WW21" s="22"/>
      <c r="WX21" s="22"/>
      <c r="WY21" s="22"/>
      <c r="WZ21" s="22"/>
      <c r="XA21" s="22"/>
      <c r="XB21" s="22"/>
      <c r="XC21" s="22"/>
      <c r="XD21" s="22"/>
      <c r="XE21" s="22"/>
      <c r="XF21" s="22"/>
      <c r="XG21" s="22"/>
      <c r="XH21" s="22"/>
      <c r="XI21" s="22"/>
      <c r="XJ21" s="22"/>
      <c r="XK21" s="22"/>
      <c r="XL21" s="22"/>
      <c r="XM21" s="22"/>
      <c r="XN21" s="22"/>
      <c r="XO21" s="22"/>
      <c r="XP21" s="22"/>
      <c r="XQ21" s="22"/>
      <c r="XR21" s="22"/>
      <c r="XS21" s="22"/>
      <c r="XT21" s="22"/>
      <c r="XU21" s="22"/>
      <c r="XV21" s="22"/>
      <c r="XW21" s="22"/>
      <c r="XX21" s="22"/>
      <c r="XY21" s="22"/>
      <c r="XZ21" s="22"/>
      <c r="YA21" s="22"/>
      <c r="YB21" s="22"/>
      <c r="YC21" s="22"/>
      <c r="YD21" s="22"/>
      <c r="YE21" s="22"/>
      <c r="YF21" s="22"/>
      <c r="YG21" s="22"/>
      <c r="YH21" s="22"/>
      <c r="YI21" s="22"/>
      <c r="YJ21" s="22"/>
      <c r="YK21" s="22"/>
      <c r="YL21" s="22"/>
      <c r="YM21" s="22"/>
      <c r="YN21" s="22"/>
      <c r="YO21" s="22"/>
      <c r="YP21" s="22"/>
      <c r="YQ21" s="22"/>
      <c r="YR21" s="22"/>
      <c r="YS21" s="22"/>
      <c r="YT21" s="22"/>
      <c r="YU21" s="22"/>
      <c r="YV21" s="22"/>
      <c r="YW21" s="22"/>
      <c r="YX21" s="22"/>
      <c r="YY21" s="22"/>
      <c r="YZ21" s="22"/>
      <c r="ZA21" s="22"/>
      <c r="ZB21" s="22"/>
      <c r="ZC21" s="22"/>
      <c r="ZD21" s="22"/>
      <c r="ZE21" s="22"/>
      <c r="ZF21" s="22"/>
      <c r="ZG21" s="22"/>
      <c r="ZH21" s="22"/>
      <c r="ZI21" s="22"/>
      <c r="ZJ21" s="22"/>
      <c r="ZK21" s="22"/>
      <c r="ZL21" s="22"/>
      <c r="ZM21" s="22"/>
      <c r="ZN21" s="22"/>
      <c r="ZO21" s="22"/>
      <c r="ZP21" s="22"/>
      <c r="ZQ21" s="22"/>
      <c r="ZR21" s="22"/>
      <c r="ZS21" s="22"/>
      <c r="ZT21" s="22"/>
      <c r="ZU21" s="22"/>
      <c r="ZV21" s="22"/>
      <c r="ZW21" s="22"/>
      <c r="ZX21" s="22"/>
      <c r="ZY21" s="22"/>
      <c r="ZZ21" s="22"/>
      <c r="AAA21" s="22"/>
      <c r="AAB21" s="22"/>
      <c r="AAC21" s="22"/>
      <c r="AAD21" s="22"/>
      <c r="AAE21" s="22"/>
      <c r="AAF21" s="22"/>
      <c r="AAG21" s="22"/>
      <c r="AAH21" s="22"/>
      <c r="AAI21" s="22"/>
      <c r="AAJ21" s="22"/>
      <c r="AAK21" s="22"/>
      <c r="AAL21" s="22"/>
      <c r="AAM21" s="22"/>
      <c r="AAN21" s="22"/>
      <c r="AAO21" s="22"/>
      <c r="AAP21" s="22"/>
      <c r="AAQ21" s="22"/>
      <c r="AAR21" s="22"/>
      <c r="AAS21" s="22"/>
      <c r="AAT21" s="22"/>
      <c r="AAU21" s="22"/>
      <c r="AAV21" s="22"/>
      <c r="AAW21" s="22"/>
      <c r="AAX21" s="22"/>
      <c r="AAY21" s="22"/>
      <c r="AAZ21" s="22"/>
      <c r="ABA21" s="22"/>
      <c r="ABB21" s="22"/>
      <c r="ABC21" s="22"/>
      <c r="ABD21" s="22"/>
      <c r="ABE21" s="22"/>
      <c r="ABF21" s="22"/>
      <c r="ABG21" s="22"/>
      <c r="ABH21" s="22"/>
      <c r="ABI21" s="22"/>
      <c r="ABJ21" s="22"/>
      <c r="ABK21" s="22"/>
      <c r="ABL21" s="22"/>
      <c r="ABM21" s="22"/>
      <c r="ABN21" s="22"/>
      <c r="ABO21" s="22"/>
      <c r="ABP21" s="22"/>
      <c r="ABQ21" s="22"/>
      <c r="ABR21" s="22"/>
      <c r="ABS21" s="22"/>
      <c r="ABT21" s="22"/>
      <c r="ABU21" s="22"/>
      <c r="ABV21" s="22"/>
      <c r="ABW21" s="22"/>
      <c r="ABX21" s="22"/>
      <c r="ABY21" s="22"/>
      <c r="ABZ21" s="22"/>
      <c r="ACA21" s="22"/>
      <c r="ACB21" s="22"/>
      <c r="ACC21" s="22"/>
      <c r="ACD21" s="22"/>
      <c r="ACE21" s="22"/>
      <c r="ACF21" s="22"/>
      <c r="ACG21" s="22"/>
      <c r="ACH21" s="22"/>
      <c r="ACI21" s="22"/>
      <c r="ACJ21" s="22"/>
      <c r="ACK21" s="22"/>
      <c r="ACL21" s="22"/>
      <c r="ACM21" s="22"/>
      <c r="ACN21" s="22"/>
      <c r="ACO21" s="22"/>
      <c r="ACP21" s="22"/>
      <c r="ACQ21" s="22"/>
      <c r="ACR21" s="22"/>
      <c r="ACS21" s="22"/>
      <c r="ACT21" s="22"/>
      <c r="ACU21" s="22"/>
      <c r="ACV21" s="22"/>
      <c r="ACW21" s="22"/>
      <c r="ACX21" s="22"/>
      <c r="ACY21" s="22"/>
      <c r="ACZ21" s="22"/>
      <c r="ADA21" s="22"/>
      <c r="ADB21" s="22"/>
      <c r="ADC21" s="22"/>
      <c r="ADD21" s="22"/>
      <c r="ADE21" s="22"/>
      <c r="ADF21" s="22"/>
      <c r="ADG21" s="22"/>
      <c r="ADH21" s="22"/>
      <c r="ADI21" s="22"/>
      <c r="ADJ21" s="22"/>
      <c r="ADK21" s="22"/>
      <c r="ADL21" s="22"/>
      <c r="ADM21" s="22"/>
      <c r="ADN21" s="22"/>
      <c r="ADO21" s="22"/>
      <c r="ADP21" s="22"/>
      <c r="ADQ21" s="22"/>
      <c r="ADR21" s="22"/>
      <c r="ADS21" s="22"/>
      <c r="ADT21" s="22"/>
      <c r="ADU21" s="22"/>
      <c r="ADV21" s="22"/>
      <c r="ADW21" s="22"/>
      <c r="ADX21" s="22"/>
      <c r="ADY21" s="22"/>
      <c r="ADZ21" s="22"/>
      <c r="AEA21" s="22"/>
      <c r="AEB21" s="22"/>
      <c r="AEC21" s="22"/>
      <c r="AED21" s="22"/>
      <c r="AEE21" s="22"/>
      <c r="AEF21" s="22"/>
      <c r="AEG21" s="22"/>
      <c r="AEH21" s="22"/>
      <c r="AEI21" s="22"/>
      <c r="AEJ21" s="22"/>
      <c r="AEK21" s="22"/>
      <c r="AEL21" s="22"/>
      <c r="AEM21" s="22"/>
      <c r="AEN21" s="22"/>
      <c r="AEO21" s="22"/>
      <c r="AEP21" s="22"/>
      <c r="AEQ21" s="22"/>
      <c r="AER21" s="22"/>
      <c r="AES21" s="22"/>
      <c r="AET21" s="22"/>
      <c r="AEU21" s="22"/>
      <c r="AEV21" s="22"/>
      <c r="AEW21" s="22"/>
      <c r="AEX21" s="22"/>
      <c r="AEY21" s="22"/>
      <c r="AEZ21" s="22"/>
      <c r="AFA21" s="22"/>
      <c r="AFB21" s="22"/>
      <c r="AFC21" s="22"/>
      <c r="AFD21" s="22"/>
      <c r="AFE21" s="22"/>
      <c r="AFF21" s="22"/>
      <c r="AFG21" s="22"/>
      <c r="AFH21" s="22"/>
      <c r="AFI21" s="22"/>
      <c r="AFJ21" s="22"/>
      <c r="AFK21" s="22"/>
      <c r="AFL21" s="22"/>
      <c r="AFM21" s="22"/>
      <c r="AFN21" s="22"/>
      <c r="AFO21" s="22"/>
      <c r="AFP21" s="22"/>
      <c r="AFQ21" s="22"/>
      <c r="AFR21" s="22"/>
      <c r="AFS21" s="22"/>
      <c r="AFT21" s="22"/>
      <c r="AFU21" s="22"/>
      <c r="AFV21" s="22"/>
      <c r="AFW21" s="22"/>
      <c r="AFX21" s="22"/>
      <c r="AFY21" s="22"/>
      <c r="AFZ21" s="22"/>
      <c r="AGA21" s="22"/>
      <c r="AGB21" s="22"/>
      <c r="AGC21" s="22"/>
      <c r="AGD21" s="22"/>
      <c r="AGE21" s="22"/>
      <c r="AGF21" s="22"/>
      <c r="AGG21" s="22"/>
      <c r="AGH21" s="22"/>
      <c r="AGI21" s="22"/>
      <c r="AGJ21" s="22"/>
      <c r="AGK21" s="22"/>
      <c r="AGL21" s="22"/>
      <c r="AGM21" s="22"/>
      <c r="AGN21" s="22"/>
      <c r="AGO21" s="22"/>
      <c r="AGP21" s="22"/>
      <c r="AGQ21" s="22"/>
      <c r="AGR21" s="22"/>
      <c r="AGS21" s="22"/>
      <c r="AGT21" s="22"/>
      <c r="AGU21" s="22"/>
      <c r="AGV21" s="22"/>
      <c r="AGW21" s="22"/>
      <c r="AGX21" s="22"/>
      <c r="AGY21" s="22"/>
      <c r="AGZ21" s="22"/>
      <c r="AHA21" s="22"/>
      <c r="AHB21" s="22"/>
      <c r="AHC21" s="22"/>
      <c r="AHD21" s="22"/>
      <c r="AHE21" s="22"/>
      <c r="AHF21" s="22"/>
      <c r="AHG21" s="22"/>
      <c r="AHH21" s="22"/>
      <c r="AHI21" s="22"/>
      <c r="AHJ21" s="22"/>
      <c r="AHK21" s="22"/>
      <c r="AHL21" s="22"/>
      <c r="AHM21" s="22"/>
      <c r="AHN21" s="22"/>
      <c r="AHO21" s="22"/>
      <c r="AHP21" s="22"/>
      <c r="AHQ21" s="22"/>
      <c r="AHR21" s="22"/>
      <c r="AHS21" s="22"/>
      <c r="AHT21" s="22"/>
      <c r="AHU21" s="22"/>
      <c r="AHV21" s="22"/>
      <c r="AHW21" s="22"/>
      <c r="AHX21" s="22"/>
      <c r="AHY21" s="22"/>
      <c r="AHZ21" s="22"/>
      <c r="AIA21" s="22"/>
      <c r="AIB21" s="22"/>
      <c r="AIC21" s="22"/>
      <c r="AID21" s="22"/>
      <c r="AIE21" s="22"/>
      <c r="AIF21" s="22"/>
      <c r="AIG21" s="22"/>
      <c r="AIH21" s="22"/>
      <c r="AII21" s="22"/>
      <c r="AIJ21" s="22"/>
      <c r="AIK21" s="22"/>
      <c r="AIL21" s="22"/>
      <c r="AIM21" s="22"/>
      <c r="AIN21" s="22"/>
      <c r="AIO21" s="22"/>
      <c r="AIP21" s="22"/>
      <c r="AIQ21" s="22"/>
      <c r="AIR21" s="22"/>
      <c r="AIS21" s="22"/>
      <c r="AIT21" s="22"/>
      <c r="AIU21" s="22"/>
      <c r="AIV21" s="22"/>
      <c r="AIW21" s="22"/>
      <c r="AIX21" s="22"/>
      <c r="AIY21" s="22"/>
      <c r="AIZ21" s="22"/>
      <c r="AJA21" s="22"/>
      <c r="AJB21" s="22"/>
      <c r="AJC21" s="22"/>
      <c r="AJD21" s="22"/>
      <c r="AJE21" s="22"/>
      <c r="AJF21" s="22"/>
      <c r="AJG21" s="22"/>
      <c r="AJH21" s="22"/>
      <c r="AJI21" s="22"/>
      <c r="AJJ21" s="22"/>
      <c r="AJK21" s="22"/>
      <c r="AJL21" s="22"/>
      <c r="AJM21" s="22"/>
      <c r="AJN21" s="22"/>
      <c r="AJO21" s="22"/>
      <c r="AJP21" s="22"/>
      <c r="AJQ21" s="22"/>
      <c r="AJR21" s="22"/>
      <c r="AJS21" s="22"/>
      <c r="AJT21" s="22"/>
      <c r="AJU21" s="22"/>
      <c r="AJV21" s="22"/>
      <c r="AJW21" s="22"/>
      <c r="AJX21" s="22"/>
      <c r="AJY21" s="22"/>
      <c r="AJZ21" s="22"/>
      <c r="AKA21" s="22"/>
      <c r="AKB21" s="22"/>
      <c r="AKC21" s="22"/>
      <c r="AKD21" s="22"/>
      <c r="AKE21" s="22"/>
      <c r="AKF21" s="22"/>
      <c r="AKG21" s="22"/>
      <c r="AKH21" s="22"/>
      <c r="AKI21" s="22"/>
      <c r="AKJ21" s="22"/>
      <c r="AKK21" s="22"/>
      <c r="AKL21" s="22"/>
      <c r="AKM21" s="22"/>
      <c r="AKN21" s="22"/>
      <c r="AKO21" s="22"/>
      <c r="AKP21" s="22"/>
      <c r="AKQ21" s="22"/>
      <c r="AKR21" s="22"/>
      <c r="AKS21" s="22"/>
      <c r="AKT21" s="22"/>
      <c r="AKU21" s="22"/>
      <c r="AKV21" s="22"/>
      <c r="AKW21" s="22"/>
      <c r="AKX21" s="22"/>
      <c r="AKY21" s="22"/>
      <c r="AKZ21" s="22"/>
      <c r="ALA21" s="22"/>
    </row>
    <row r="22" spans="1:989" s="23" customFormat="1" ht="22.5" customHeight="1" x14ac:dyDescent="0.2">
      <c r="A22" s="216" t="s">
        <v>49</v>
      </c>
      <c r="B22" s="217"/>
      <c r="C22" s="217"/>
      <c r="D22" s="217"/>
      <c r="E22" s="217"/>
      <c r="F22" s="218"/>
      <c r="G22" s="85">
        <f>SUM(G15:G21)</f>
        <v>49.078908000000006</v>
      </c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  <c r="HZ22" s="22"/>
      <c r="IA22" s="22"/>
      <c r="IB22" s="22"/>
      <c r="IC22" s="22"/>
      <c r="ID22" s="22"/>
      <c r="IE22" s="22"/>
      <c r="IF22" s="22"/>
      <c r="IG22" s="22"/>
      <c r="IH22" s="22"/>
      <c r="II22" s="22"/>
      <c r="IJ22" s="22"/>
      <c r="IK22" s="22"/>
      <c r="IL22" s="22"/>
      <c r="IM22" s="22"/>
      <c r="IN22" s="22"/>
      <c r="IO22" s="22"/>
      <c r="IP22" s="22"/>
      <c r="IQ22" s="22"/>
      <c r="IR22" s="22"/>
      <c r="IS22" s="22"/>
      <c r="IT22" s="22"/>
      <c r="IU22" s="22"/>
      <c r="IV22" s="22"/>
      <c r="IW22" s="22"/>
      <c r="IX22" s="22"/>
      <c r="IY22" s="22"/>
      <c r="IZ22" s="22"/>
      <c r="JA22" s="22"/>
      <c r="JB22" s="22"/>
      <c r="JC22" s="22"/>
      <c r="JD22" s="22"/>
      <c r="JE22" s="22"/>
      <c r="JF22" s="22"/>
      <c r="JG22" s="22"/>
      <c r="JH22" s="22"/>
      <c r="JI22" s="22"/>
      <c r="JJ22" s="22"/>
      <c r="JK22" s="22"/>
      <c r="JL22" s="22"/>
      <c r="JM22" s="22"/>
      <c r="JN22" s="22"/>
      <c r="JO22" s="22"/>
      <c r="JP22" s="22"/>
      <c r="JQ22" s="22"/>
      <c r="JR22" s="22"/>
      <c r="JS22" s="22"/>
      <c r="JT22" s="22"/>
      <c r="JU22" s="22"/>
      <c r="JV22" s="22"/>
      <c r="JW22" s="22"/>
      <c r="JX22" s="22"/>
      <c r="JY22" s="22"/>
      <c r="JZ22" s="22"/>
      <c r="KA22" s="22"/>
      <c r="KB22" s="22"/>
      <c r="KC22" s="22"/>
      <c r="KD22" s="22"/>
      <c r="KE22" s="22"/>
      <c r="KF22" s="22"/>
      <c r="KG22" s="22"/>
      <c r="KH22" s="22"/>
      <c r="KI22" s="22"/>
      <c r="KJ22" s="22"/>
      <c r="KK22" s="22"/>
      <c r="KL22" s="22"/>
      <c r="KM22" s="22"/>
      <c r="KN22" s="22"/>
      <c r="KO22" s="22"/>
      <c r="KP22" s="22"/>
      <c r="KQ22" s="22"/>
      <c r="KR22" s="22"/>
      <c r="KS22" s="22"/>
      <c r="KT22" s="22"/>
      <c r="KU22" s="22"/>
      <c r="KV22" s="22"/>
      <c r="KW22" s="22"/>
      <c r="KX22" s="22"/>
      <c r="KY22" s="22"/>
      <c r="KZ22" s="22"/>
      <c r="LA22" s="22"/>
      <c r="LB22" s="22"/>
      <c r="LC22" s="22"/>
      <c r="LD22" s="22"/>
      <c r="LE22" s="22"/>
      <c r="LF22" s="22"/>
      <c r="LG22" s="22"/>
      <c r="LH22" s="22"/>
      <c r="LI22" s="22"/>
      <c r="LJ22" s="22"/>
      <c r="LK22" s="22"/>
      <c r="LL22" s="22"/>
      <c r="LM22" s="22"/>
      <c r="LN22" s="22"/>
      <c r="LO22" s="22"/>
      <c r="LP22" s="22"/>
      <c r="LQ22" s="22"/>
      <c r="LR22" s="22"/>
      <c r="LS22" s="22"/>
      <c r="LT22" s="22"/>
      <c r="LU22" s="22"/>
      <c r="LV22" s="22"/>
      <c r="LW22" s="22"/>
      <c r="LX22" s="22"/>
      <c r="LY22" s="22"/>
      <c r="LZ22" s="22"/>
      <c r="MA22" s="22"/>
      <c r="MB22" s="22"/>
      <c r="MC22" s="22"/>
      <c r="MD22" s="22"/>
      <c r="ME22" s="22"/>
      <c r="MF22" s="22"/>
      <c r="MG22" s="22"/>
      <c r="MH22" s="22"/>
      <c r="MI22" s="22"/>
      <c r="MJ22" s="22"/>
      <c r="MK22" s="22"/>
      <c r="ML22" s="22"/>
      <c r="MM22" s="22"/>
      <c r="MN22" s="22"/>
      <c r="MO22" s="22"/>
      <c r="MP22" s="22"/>
      <c r="MQ22" s="22"/>
      <c r="MR22" s="22"/>
      <c r="MS22" s="22"/>
      <c r="MT22" s="22"/>
      <c r="MU22" s="22"/>
      <c r="MV22" s="22"/>
      <c r="MW22" s="22"/>
      <c r="MX22" s="22"/>
      <c r="MY22" s="22"/>
      <c r="MZ22" s="22"/>
      <c r="NA22" s="22"/>
      <c r="NB22" s="22"/>
      <c r="NC22" s="22"/>
      <c r="ND22" s="22"/>
      <c r="NE22" s="22"/>
      <c r="NF22" s="22"/>
      <c r="NG22" s="22"/>
      <c r="NH22" s="22"/>
      <c r="NI22" s="22"/>
      <c r="NJ22" s="22"/>
      <c r="NK22" s="22"/>
      <c r="NL22" s="22"/>
      <c r="NM22" s="22"/>
      <c r="NN22" s="22"/>
      <c r="NO22" s="22"/>
      <c r="NP22" s="22"/>
      <c r="NQ22" s="22"/>
      <c r="NR22" s="22"/>
      <c r="NS22" s="22"/>
      <c r="NT22" s="22"/>
      <c r="NU22" s="22"/>
      <c r="NV22" s="22"/>
      <c r="NW22" s="22"/>
      <c r="NX22" s="22"/>
      <c r="NY22" s="22"/>
      <c r="NZ22" s="22"/>
      <c r="OA22" s="22"/>
      <c r="OB22" s="22"/>
      <c r="OC22" s="22"/>
      <c r="OD22" s="22"/>
      <c r="OE22" s="22"/>
      <c r="OF22" s="22"/>
      <c r="OG22" s="22"/>
      <c r="OH22" s="22"/>
      <c r="OI22" s="22"/>
      <c r="OJ22" s="22"/>
      <c r="OK22" s="22"/>
      <c r="OL22" s="22"/>
      <c r="OM22" s="22"/>
      <c r="ON22" s="22"/>
      <c r="OO22" s="22"/>
      <c r="OP22" s="22"/>
      <c r="OQ22" s="22"/>
      <c r="OR22" s="22"/>
      <c r="OS22" s="22"/>
      <c r="OT22" s="22"/>
      <c r="OU22" s="22"/>
      <c r="OV22" s="22"/>
      <c r="OW22" s="22"/>
      <c r="OX22" s="22"/>
      <c r="OY22" s="22"/>
      <c r="OZ22" s="22"/>
      <c r="PA22" s="22"/>
      <c r="PB22" s="22"/>
      <c r="PC22" s="22"/>
      <c r="PD22" s="22"/>
      <c r="PE22" s="22"/>
      <c r="PF22" s="22"/>
      <c r="PG22" s="22"/>
      <c r="PH22" s="22"/>
      <c r="PI22" s="22"/>
      <c r="PJ22" s="22"/>
      <c r="PK22" s="22"/>
      <c r="PL22" s="22"/>
      <c r="PM22" s="22"/>
      <c r="PN22" s="22"/>
      <c r="PO22" s="22"/>
      <c r="PP22" s="22"/>
      <c r="PQ22" s="22"/>
      <c r="PR22" s="22"/>
      <c r="PS22" s="22"/>
      <c r="PT22" s="22"/>
      <c r="PU22" s="22"/>
      <c r="PV22" s="22"/>
      <c r="PW22" s="22"/>
      <c r="PX22" s="22"/>
      <c r="PY22" s="22"/>
      <c r="PZ22" s="22"/>
      <c r="QA22" s="22"/>
      <c r="QB22" s="22"/>
      <c r="QC22" s="22"/>
      <c r="QD22" s="22"/>
      <c r="QE22" s="22"/>
      <c r="QF22" s="22"/>
      <c r="QG22" s="22"/>
      <c r="QH22" s="22"/>
      <c r="QI22" s="22"/>
      <c r="QJ22" s="22"/>
      <c r="QK22" s="22"/>
      <c r="QL22" s="22"/>
      <c r="QM22" s="22"/>
      <c r="QN22" s="22"/>
      <c r="QO22" s="22"/>
      <c r="QP22" s="22"/>
      <c r="QQ22" s="22"/>
      <c r="QR22" s="22"/>
      <c r="QS22" s="22"/>
      <c r="QT22" s="22"/>
      <c r="QU22" s="22"/>
      <c r="QV22" s="22"/>
      <c r="QW22" s="22"/>
      <c r="QX22" s="22"/>
      <c r="QY22" s="22"/>
      <c r="QZ22" s="22"/>
      <c r="RA22" s="22"/>
      <c r="RB22" s="22"/>
      <c r="RC22" s="22"/>
      <c r="RD22" s="22"/>
      <c r="RE22" s="22"/>
      <c r="RF22" s="22"/>
      <c r="RG22" s="22"/>
      <c r="RH22" s="22"/>
      <c r="RI22" s="22"/>
      <c r="RJ22" s="22"/>
      <c r="RK22" s="22"/>
      <c r="RL22" s="22"/>
      <c r="RM22" s="22"/>
      <c r="RN22" s="22"/>
      <c r="RO22" s="22"/>
      <c r="RP22" s="22"/>
      <c r="RQ22" s="22"/>
      <c r="RR22" s="22"/>
      <c r="RS22" s="22"/>
      <c r="RT22" s="22"/>
      <c r="RU22" s="22"/>
      <c r="RV22" s="22"/>
      <c r="RW22" s="22"/>
      <c r="RX22" s="22"/>
      <c r="RY22" s="22"/>
      <c r="RZ22" s="22"/>
      <c r="SA22" s="22"/>
      <c r="SB22" s="22"/>
      <c r="SC22" s="22"/>
      <c r="SD22" s="22"/>
      <c r="SE22" s="22"/>
      <c r="SF22" s="22"/>
      <c r="SG22" s="22"/>
      <c r="SH22" s="22"/>
      <c r="SI22" s="22"/>
      <c r="SJ22" s="22"/>
      <c r="SK22" s="22"/>
      <c r="SL22" s="22"/>
      <c r="SM22" s="22"/>
      <c r="SN22" s="22"/>
      <c r="SO22" s="22"/>
      <c r="SP22" s="22"/>
      <c r="SQ22" s="22"/>
      <c r="SR22" s="22"/>
      <c r="SS22" s="22"/>
      <c r="ST22" s="22"/>
      <c r="SU22" s="22"/>
      <c r="SV22" s="22"/>
      <c r="SW22" s="22"/>
      <c r="SX22" s="22"/>
      <c r="SY22" s="22"/>
      <c r="SZ22" s="22"/>
      <c r="TA22" s="22"/>
      <c r="TB22" s="22"/>
      <c r="TC22" s="22"/>
      <c r="TD22" s="22"/>
      <c r="TE22" s="22"/>
      <c r="TF22" s="22"/>
      <c r="TG22" s="22"/>
      <c r="TH22" s="22"/>
      <c r="TI22" s="22"/>
      <c r="TJ22" s="22"/>
      <c r="TK22" s="22"/>
      <c r="TL22" s="22"/>
      <c r="TM22" s="22"/>
      <c r="TN22" s="22"/>
      <c r="TO22" s="22"/>
      <c r="TP22" s="22"/>
      <c r="TQ22" s="22"/>
      <c r="TR22" s="22"/>
      <c r="TS22" s="22"/>
      <c r="TT22" s="22"/>
      <c r="TU22" s="22"/>
      <c r="TV22" s="22"/>
      <c r="TW22" s="22"/>
      <c r="TX22" s="22"/>
      <c r="TY22" s="22"/>
      <c r="TZ22" s="22"/>
      <c r="UA22" s="22"/>
      <c r="UB22" s="22"/>
      <c r="UC22" s="22"/>
      <c r="UD22" s="22"/>
      <c r="UE22" s="22"/>
      <c r="UF22" s="22"/>
      <c r="UG22" s="22"/>
      <c r="UH22" s="22"/>
      <c r="UI22" s="22"/>
      <c r="UJ22" s="22"/>
      <c r="UK22" s="22"/>
      <c r="UL22" s="22"/>
      <c r="UM22" s="22"/>
      <c r="UN22" s="22"/>
      <c r="UO22" s="22"/>
      <c r="UP22" s="22"/>
      <c r="UQ22" s="22"/>
      <c r="UR22" s="22"/>
      <c r="US22" s="22"/>
      <c r="UT22" s="22"/>
      <c r="UU22" s="22"/>
      <c r="UV22" s="22"/>
      <c r="UW22" s="22"/>
      <c r="UX22" s="22"/>
      <c r="UY22" s="22"/>
      <c r="UZ22" s="22"/>
      <c r="VA22" s="22"/>
      <c r="VB22" s="22"/>
      <c r="VC22" s="22"/>
      <c r="VD22" s="22"/>
      <c r="VE22" s="22"/>
      <c r="VF22" s="22"/>
      <c r="VG22" s="22"/>
      <c r="VH22" s="22"/>
      <c r="VI22" s="22"/>
      <c r="VJ22" s="22"/>
      <c r="VK22" s="22"/>
      <c r="VL22" s="22"/>
      <c r="VM22" s="22"/>
      <c r="VN22" s="22"/>
      <c r="VO22" s="22"/>
      <c r="VP22" s="22"/>
      <c r="VQ22" s="22"/>
      <c r="VR22" s="22"/>
      <c r="VS22" s="22"/>
      <c r="VT22" s="22"/>
      <c r="VU22" s="22"/>
      <c r="VV22" s="22"/>
      <c r="VW22" s="22"/>
      <c r="VX22" s="22"/>
      <c r="VY22" s="22"/>
      <c r="VZ22" s="22"/>
      <c r="WA22" s="22"/>
      <c r="WB22" s="22"/>
      <c r="WC22" s="22"/>
      <c r="WD22" s="22"/>
      <c r="WE22" s="22"/>
      <c r="WF22" s="22"/>
      <c r="WG22" s="22"/>
      <c r="WH22" s="22"/>
      <c r="WI22" s="22"/>
      <c r="WJ22" s="22"/>
      <c r="WK22" s="22"/>
      <c r="WL22" s="22"/>
      <c r="WM22" s="22"/>
      <c r="WN22" s="22"/>
      <c r="WO22" s="22"/>
      <c r="WP22" s="22"/>
      <c r="WQ22" s="22"/>
      <c r="WR22" s="22"/>
      <c r="WS22" s="22"/>
      <c r="WT22" s="22"/>
      <c r="WU22" s="22"/>
      <c r="WV22" s="22"/>
      <c r="WW22" s="22"/>
      <c r="WX22" s="22"/>
      <c r="WY22" s="22"/>
      <c r="WZ22" s="22"/>
      <c r="XA22" s="22"/>
      <c r="XB22" s="22"/>
      <c r="XC22" s="22"/>
      <c r="XD22" s="22"/>
      <c r="XE22" s="22"/>
      <c r="XF22" s="22"/>
      <c r="XG22" s="22"/>
      <c r="XH22" s="22"/>
      <c r="XI22" s="22"/>
      <c r="XJ22" s="22"/>
      <c r="XK22" s="22"/>
      <c r="XL22" s="22"/>
      <c r="XM22" s="22"/>
      <c r="XN22" s="22"/>
      <c r="XO22" s="22"/>
      <c r="XP22" s="22"/>
      <c r="XQ22" s="22"/>
      <c r="XR22" s="22"/>
      <c r="XS22" s="22"/>
      <c r="XT22" s="22"/>
      <c r="XU22" s="22"/>
      <c r="XV22" s="22"/>
      <c r="XW22" s="22"/>
      <c r="XX22" s="22"/>
      <c r="XY22" s="22"/>
      <c r="XZ22" s="22"/>
      <c r="YA22" s="22"/>
      <c r="YB22" s="22"/>
      <c r="YC22" s="22"/>
      <c r="YD22" s="22"/>
      <c r="YE22" s="22"/>
      <c r="YF22" s="22"/>
      <c r="YG22" s="22"/>
      <c r="YH22" s="22"/>
      <c r="YI22" s="22"/>
      <c r="YJ22" s="22"/>
      <c r="YK22" s="22"/>
      <c r="YL22" s="22"/>
      <c r="YM22" s="22"/>
      <c r="YN22" s="22"/>
      <c r="YO22" s="22"/>
      <c r="YP22" s="22"/>
      <c r="YQ22" s="22"/>
      <c r="YR22" s="22"/>
      <c r="YS22" s="22"/>
      <c r="YT22" s="22"/>
      <c r="YU22" s="22"/>
      <c r="YV22" s="22"/>
      <c r="YW22" s="22"/>
      <c r="YX22" s="22"/>
      <c r="YY22" s="22"/>
      <c r="YZ22" s="22"/>
      <c r="ZA22" s="22"/>
      <c r="ZB22" s="22"/>
      <c r="ZC22" s="22"/>
      <c r="ZD22" s="22"/>
      <c r="ZE22" s="22"/>
      <c r="ZF22" s="22"/>
      <c r="ZG22" s="22"/>
      <c r="ZH22" s="22"/>
      <c r="ZI22" s="22"/>
      <c r="ZJ22" s="22"/>
      <c r="ZK22" s="22"/>
      <c r="ZL22" s="22"/>
      <c r="ZM22" s="22"/>
      <c r="ZN22" s="22"/>
      <c r="ZO22" s="22"/>
      <c r="ZP22" s="22"/>
      <c r="ZQ22" s="22"/>
      <c r="ZR22" s="22"/>
      <c r="ZS22" s="22"/>
      <c r="ZT22" s="22"/>
      <c r="ZU22" s="22"/>
      <c r="ZV22" s="22"/>
      <c r="ZW22" s="22"/>
      <c r="ZX22" s="22"/>
      <c r="ZY22" s="22"/>
      <c r="ZZ22" s="22"/>
      <c r="AAA22" s="22"/>
      <c r="AAB22" s="22"/>
      <c r="AAC22" s="22"/>
      <c r="AAD22" s="22"/>
      <c r="AAE22" s="22"/>
      <c r="AAF22" s="22"/>
      <c r="AAG22" s="22"/>
      <c r="AAH22" s="22"/>
      <c r="AAI22" s="22"/>
      <c r="AAJ22" s="22"/>
      <c r="AAK22" s="22"/>
      <c r="AAL22" s="22"/>
      <c r="AAM22" s="22"/>
      <c r="AAN22" s="22"/>
      <c r="AAO22" s="22"/>
      <c r="AAP22" s="22"/>
      <c r="AAQ22" s="22"/>
      <c r="AAR22" s="22"/>
      <c r="AAS22" s="22"/>
      <c r="AAT22" s="22"/>
      <c r="AAU22" s="22"/>
      <c r="AAV22" s="22"/>
      <c r="AAW22" s="22"/>
      <c r="AAX22" s="22"/>
      <c r="AAY22" s="22"/>
      <c r="AAZ22" s="22"/>
      <c r="ABA22" s="22"/>
      <c r="ABB22" s="22"/>
      <c r="ABC22" s="22"/>
      <c r="ABD22" s="22"/>
      <c r="ABE22" s="22"/>
      <c r="ABF22" s="22"/>
      <c r="ABG22" s="22"/>
      <c r="ABH22" s="22"/>
      <c r="ABI22" s="22"/>
      <c r="ABJ22" s="22"/>
      <c r="ABK22" s="22"/>
      <c r="ABL22" s="22"/>
      <c r="ABM22" s="22"/>
      <c r="ABN22" s="22"/>
      <c r="ABO22" s="22"/>
      <c r="ABP22" s="22"/>
      <c r="ABQ22" s="22"/>
      <c r="ABR22" s="22"/>
      <c r="ABS22" s="22"/>
      <c r="ABT22" s="22"/>
      <c r="ABU22" s="22"/>
      <c r="ABV22" s="22"/>
      <c r="ABW22" s="22"/>
      <c r="ABX22" s="22"/>
      <c r="ABY22" s="22"/>
      <c r="ABZ22" s="22"/>
      <c r="ACA22" s="22"/>
      <c r="ACB22" s="22"/>
      <c r="ACC22" s="22"/>
      <c r="ACD22" s="22"/>
      <c r="ACE22" s="22"/>
      <c r="ACF22" s="22"/>
      <c r="ACG22" s="22"/>
      <c r="ACH22" s="22"/>
      <c r="ACI22" s="22"/>
      <c r="ACJ22" s="22"/>
      <c r="ACK22" s="22"/>
      <c r="ACL22" s="22"/>
      <c r="ACM22" s="22"/>
      <c r="ACN22" s="22"/>
      <c r="ACO22" s="22"/>
      <c r="ACP22" s="22"/>
      <c r="ACQ22" s="22"/>
      <c r="ACR22" s="22"/>
      <c r="ACS22" s="22"/>
      <c r="ACT22" s="22"/>
      <c r="ACU22" s="22"/>
      <c r="ACV22" s="22"/>
      <c r="ACW22" s="22"/>
      <c r="ACX22" s="22"/>
      <c r="ACY22" s="22"/>
      <c r="ACZ22" s="22"/>
      <c r="ADA22" s="22"/>
      <c r="ADB22" s="22"/>
      <c r="ADC22" s="22"/>
      <c r="ADD22" s="22"/>
      <c r="ADE22" s="22"/>
      <c r="ADF22" s="22"/>
      <c r="ADG22" s="22"/>
      <c r="ADH22" s="22"/>
      <c r="ADI22" s="22"/>
      <c r="ADJ22" s="22"/>
      <c r="ADK22" s="22"/>
      <c r="ADL22" s="22"/>
      <c r="ADM22" s="22"/>
      <c r="ADN22" s="22"/>
      <c r="ADO22" s="22"/>
      <c r="ADP22" s="22"/>
      <c r="ADQ22" s="22"/>
      <c r="ADR22" s="22"/>
      <c r="ADS22" s="22"/>
      <c r="ADT22" s="22"/>
      <c r="ADU22" s="22"/>
      <c r="ADV22" s="22"/>
      <c r="ADW22" s="22"/>
      <c r="ADX22" s="22"/>
      <c r="ADY22" s="22"/>
      <c r="ADZ22" s="22"/>
      <c r="AEA22" s="22"/>
      <c r="AEB22" s="22"/>
      <c r="AEC22" s="22"/>
      <c r="AED22" s="22"/>
      <c r="AEE22" s="22"/>
      <c r="AEF22" s="22"/>
      <c r="AEG22" s="22"/>
      <c r="AEH22" s="22"/>
      <c r="AEI22" s="22"/>
      <c r="AEJ22" s="22"/>
      <c r="AEK22" s="22"/>
      <c r="AEL22" s="22"/>
      <c r="AEM22" s="22"/>
      <c r="AEN22" s="22"/>
      <c r="AEO22" s="22"/>
      <c r="AEP22" s="22"/>
      <c r="AEQ22" s="22"/>
      <c r="AER22" s="22"/>
      <c r="AES22" s="22"/>
      <c r="AET22" s="22"/>
      <c r="AEU22" s="22"/>
      <c r="AEV22" s="22"/>
      <c r="AEW22" s="22"/>
      <c r="AEX22" s="22"/>
      <c r="AEY22" s="22"/>
      <c r="AEZ22" s="22"/>
      <c r="AFA22" s="22"/>
      <c r="AFB22" s="22"/>
      <c r="AFC22" s="22"/>
      <c r="AFD22" s="22"/>
      <c r="AFE22" s="22"/>
      <c r="AFF22" s="22"/>
      <c r="AFG22" s="22"/>
      <c r="AFH22" s="22"/>
      <c r="AFI22" s="22"/>
      <c r="AFJ22" s="22"/>
      <c r="AFK22" s="22"/>
      <c r="AFL22" s="22"/>
      <c r="AFM22" s="22"/>
      <c r="AFN22" s="22"/>
      <c r="AFO22" s="22"/>
      <c r="AFP22" s="22"/>
      <c r="AFQ22" s="22"/>
      <c r="AFR22" s="22"/>
      <c r="AFS22" s="22"/>
      <c r="AFT22" s="22"/>
      <c r="AFU22" s="22"/>
      <c r="AFV22" s="22"/>
      <c r="AFW22" s="22"/>
      <c r="AFX22" s="22"/>
      <c r="AFY22" s="22"/>
      <c r="AFZ22" s="22"/>
      <c r="AGA22" s="22"/>
      <c r="AGB22" s="22"/>
      <c r="AGC22" s="22"/>
      <c r="AGD22" s="22"/>
      <c r="AGE22" s="22"/>
      <c r="AGF22" s="22"/>
      <c r="AGG22" s="22"/>
      <c r="AGH22" s="22"/>
      <c r="AGI22" s="22"/>
      <c r="AGJ22" s="22"/>
      <c r="AGK22" s="22"/>
      <c r="AGL22" s="22"/>
      <c r="AGM22" s="22"/>
      <c r="AGN22" s="22"/>
      <c r="AGO22" s="22"/>
      <c r="AGP22" s="22"/>
      <c r="AGQ22" s="22"/>
      <c r="AGR22" s="22"/>
      <c r="AGS22" s="22"/>
      <c r="AGT22" s="22"/>
      <c r="AGU22" s="22"/>
      <c r="AGV22" s="22"/>
      <c r="AGW22" s="22"/>
      <c r="AGX22" s="22"/>
      <c r="AGY22" s="22"/>
      <c r="AGZ22" s="22"/>
      <c r="AHA22" s="22"/>
      <c r="AHB22" s="22"/>
      <c r="AHC22" s="22"/>
      <c r="AHD22" s="22"/>
      <c r="AHE22" s="22"/>
      <c r="AHF22" s="22"/>
      <c r="AHG22" s="22"/>
      <c r="AHH22" s="22"/>
      <c r="AHI22" s="22"/>
      <c r="AHJ22" s="22"/>
      <c r="AHK22" s="22"/>
      <c r="AHL22" s="22"/>
      <c r="AHM22" s="22"/>
      <c r="AHN22" s="22"/>
      <c r="AHO22" s="22"/>
      <c r="AHP22" s="22"/>
      <c r="AHQ22" s="22"/>
      <c r="AHR22" s="22"/>
      <c r="AHS22" s="22"/>
      <c r="AHT22" s="22"/>
      <c r="AHU22" s="22"/>
      <c r="AHV22" s="22"/>
      <c r="AHW22" s="22"/>
      <c r="AHX22" s="22"/>
      <c r="AHY22" s="22"/>
      <c r="AHZ22" s="22"/>
      <c r="AIA22" s="22"/>
      <c r="AIB22" s="22"/>
      <c r="AIC22" s="22"/>
      <c r="AID22" s="22"/>
      <c r="AIE22" s="22"/>
      <c r="AIF22" s="22"/>
      <c r="AIG22" s="22"/>
      <c r="AIH22" s="22"/>
      <c r="AII22" s="22"/>
      <c r="AIJ22" s="22"/>
      <c r="AIK22" s="22"/>
      <c r="AIL22" s="22"/>
      <c r="AIM22" s="22"/>
      <c r="AIN22" s="22"/>
      <c r="AIO22" s="22"/>
      <c r="AIP22" s="22"/>
      <c r="AIQ22" s="22"/>
      <c r="AIR22" s="22"/>
      <c r="AIS22" s="22"/>
      <c r="AIT22" s="22"/>
      <c r="AIU22" s="22"/>
      <c r="AIV22" s="22"/>
      <c r="AIW22" s="22"/>
      <c r="AIX22" s="22"/>
      <c r="AIY22" s="22"/>
      <c r="AIZ22" s="22"/>
      <c r="AJA22" s="22"/>
      <c r="AJB22" s="22"/>
      <c r="AJC22" s="22"/>
      <c r="AJD22" s="22"/>
      <c r="AJE22" s="22"/>
      <c r="AJF22" s="22"/>
      <c r="AJG22" s="22"/>
      <c r="AJH22" s="22"/>
      <c r="AJI22" s="22"/>
      <c r="AJJ22" s="22"/>
      <c r="AJK22" s="22"/>
      <c r="AJL22" s="22"/>
      <c r="AJM22" s="22"/>
      <c r="AJN22" s="22"/>
      <c r="AJO22" s="22"/>
      <c r="AJP22" s="22"/>
      <c r="AJQ22" s="22"/>
      <c r="AJR22" s="22"/>
      <c r="AJS22" s="22"/>
      <c r="AJT22" s="22"/>
      <c r="AJU22" s="22"/>
      <c r="AJV22" s="22"/>
      <c r="AJW22" s="22"/>
      <c r="AJX22" s="22"/>
      <c r="AJY22" s="22"/>
      <c r="AJZ22" s="22"/>
      <c r="AKA22" s="22"/>
      <c r="AKB22" s="22"/>
      <c r="AKC22" s="22"/>
      <c r="AKD22" s="22"/>
      <c r="AKE22" s="22"/>
      <c r="AKF22" s="22"/>
      <c r="AKG22" s="22"/>
      <c r="AKH22" s="22"/>
      <c r="AKI22" s="22"/>
      <c r="AKJ22" s="22"/>
      <c r="AKK22" s="22"/>
      <c r="AKL22" s="22"/>
      <c r="AKM22" s="22"/>
      <c r="AKN22" s="22"/>
      <c r="AKO22" s="22"/>
      <c r="AKP22" s="22"/>
      <c r="AKQ22" s="22"/>
      <c r="AKR22" s="22"/>
      <c r="AKS22" s="22"/>
      <c r="AKT22" s="22"/>
      <c r="AKU22" s="22"/>
      <c r="AKV22" s="22"/>
      <c r="AKW22" s="22"/>
      <c r="AKX22" s="22"/>
      <c r="AKY22" s="22"/>
      <c r="AKZ22" s="22"/>
      <c r="ALA22" s="22"/>
    </row>
    <row r="23" spans="1:989" customFormat="1" x14ac:dyDescent="0.2">
      <c r="C23" s="69"/>
      <c r="G23" s="80"/>
    </row>
    <row r="24" spans="1:989" s="23" customFormat="1" ht="18" customHeight="1" x14ac:dyDescent="0.2">
      <c r="A24" s="222" t="s">
        <v>41</v>
      </c>
      <c r="B24" s="223"/>
      <c r="C24" s="112" t="s">
        <v>42</v>
      </c>
      <c r="D24" s="112" t="s">
        <v>24</v>
      </c>
      <c r="E24" s="222" t="s">
        <v>10</v>
      </c>
      <c r="F24" s="223"/>
      <c r="G24" s="81" t="s">
        <v>43</v>
      </c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  <c r="GY24" s="22"/>
      <c r="GZ24" s="22"/>
      <c r="HA24" s="22"/>
      <c r="HB24" s="22"/>
      <c r="HC24" s="22"/>
      <c r="HD24" s="22"/>
      <c r="HE24" s="22"/>
      <c r="HF24" s="22"/>
      <c r="HG24" s="22"/>
      <c r="HH24" s="22"/>
      <c r="HI24" s="22"/>
      <c r="HJ24" s="22"/>
      <c r="HK24" s="22"/>
      <c r="HL24" s="22"/>
      <c r="HM24" s="22"/>
      <c r="HN24" s="22"/>
      <c r="HO24" s="22"/>
      <c r="HP24" s="22"/>
      <c r="HQ24" s="22"/>
      <c r="HR24" s="22"/>
      <c r="HS24" s="22"/>
      <c r="HT24" s="22"/>
      <c r="HU24" s="22"/>
      <c r="HV24" s="22"/>
      <c r="HW24" s="22"/>
      <c r="HX24" s="22"/>
      <c r="HY24" s="22"/>
      <c r="HZ24" s="22"/>
      <c r="IA24" s="22"/>
      <c r="IB24" s="22"/>
      <c r="IC24" s="22"/>
      <c r="ID24" s="22"/>
      <c r="IE24" s="22"/>
      <c r="IF24" s="22"/>
      <c r="IG24" s="22"/>
      <c r="IH24" s="22"/>
      <c r="II24" s="22"/>
      <c r="IJ24" s="22"/>
      <c r="IK24" s="22"/>
      <c r="IL24" s="22"/>
      <c r="IM24" s="22"/>
      <c r="IN24" s="22"/>
      <c r="IO24" s="22"/>
      <c r="IP24" s="22"/>
      <c r="IQ24" s="22"/>
      <c r="IR24" s="22"/>
      <c r="IS24" s="22"/>
      <c r="IT24" s="22"/>
      <c r="IU24" s="22"/>
      <c r="IV24" s="22"/>
      <c r="IW24" s="22"/>
      <c r="IX24" s="22"/>
      <c r="IY24" s="22"/>
      <c r="IZ24" s="22"/>
      <c r="JA24" s="22"/>
      <c r="JB24" s="22"/>
      <c r="JC24" s="22"/>
      <c r="JD24" s="22"/>
      <c r="JE24" s="22"/>
      <c r="JF24" s="22"/>
      <c r="JG24" s="22"/>
      <c r="JH24" s="22"/>
      <c r="JI24" s="22"/>
      <c r="JJ24" s="22"/>
      <c r="JK24" s="22"/>
      <c r="JL24" s="22"/>
      <c r="JM24" s="22"/>
      <c r="JN24" s="22"/>
      <c r="JO24" s="22"/>
      <c r="JP24" s="22"/>
      <c r="JQ24" s="22"/>
      <c r="JR24" s="22"/>
      <c r="JS24" s="22"/>
      <c r="JT24" s="22"/>
      <c r="JU24" s="22"/>
      <c r="JV24" s="22"/>
      <c r="JW24" s="22"/>
      <c r="JX24" s="22"/>
      <c r="JY24" s="22"/>
      <c r="JZ24" s="22"/>
      <c r="KA24" s="22"/>
      <c r="KB24" s="22"/>
      <c r="KC24" s="22"/>
      <c r="KD24" s="22"/>
      <c r="KE24" s="22"/>
      <c r="KF24" s="22"/>
      <c r="KG24" s="22"/>
      <c r="KH24" s="22"/>
      <c r="KI24" s="22"/>
      <c r="KJ24" s="22"/>
      <c r="KK24" s="22"/>
      <c r="KL24" s="22"/>
      <c r="KM24" s="22"/>
      <c r="KN24" s="22"/>
      <c r="KO24" s="22"/>
      <c r="KP24" s="22"/>
      <c r="KQ24" s="22"/>
      <c r="KR24" s="22"/>
      <c r="KS24" s="22"/>
      <c r="KT24" s="22"/>
      <c r="KU24" s="22"/>
      <c r="KV24" s="22"/>
      <c r="KW24" s="22"/>
      <c r="KX24" s="22"/>
      <c r="KY24" s="22"/>
      <c r="KZ24" s="22"/>
      <c r="LA24" s="22"/>
      <c r="LB24" s="22"/>
      <c r="LC24" s="22"/>
      <c r="LD24" s="22"/>
      <c r="LE24" s="22"/>
      <c r="LF24" s="22"/>
      <c r="LG24" s="22"/>
      <c r="LH24" s="22"/>
      <c r="LI24" s="22"/>
      <c r="LJ24" s="22"/>
      <c r="LK24" s="22"/>
      <c r="LL24" s="22"/>
      <c r="LM24" s="22"/>
      <c r="LN24" s="22"/>
      <c r="LO24" s="22"/>
      <c r="LP24" s="22"/>
      <c r="LQ24" s="22"/>
      <c r="LR24" s="22"/>
      <c r="LS24" s="22"/>
      <c r="LT24" s="22"/>
      <c r="LU24" s="22"/>
      <c r="LV24" s="22"/>
      <c r="LW24" s="22"/>
      <c r="LX24" s="22"/>
      <c r="LY24" s="22"/>
      <c r="LZ24" s="22"/>
      <c r="MA24" s="22"/>
      <c r="MB24" s="22"/>
      <c r="MC24" s="22"/>
      <c r="MD24" s="22"/>
      <c r="ME24" s="22"/>
      <c r="MF24" s="22"/>
      <c r="MG24" s="22"/>
      <c r="MH24" s="22"/>
      <c r="MI24" s="22"/>
      <c r="MJ24" s="22"/>
      <c r="MK24" s="22"/>
      <c r="ML24" s="22"/>
      <c r="MM24" s="22"/>
      <c r="MN24" s="22"/>
      <c r="MO24" s="22"/>
      <c r="MP24" s="22"/>
      <c r="MQ24" s="22"/>
      <c r="MR24" s="22"/>
      <c r="MS24" s="22"/>
      <c r="MT24" s="22"/>
      <c r="MU24" s="22"/>
      <c r="MV24" s="22"/>
      <c r="MW24" s="22"/>
      <c r="MX24" s="22"/>
      <c r="MY24" s="22"/>
      <c r="MZ24" s="22"/>
      <c r="NA24" s="22"/>
      <c r="NB24" s="22"/>
      <c r="NC24" s="22"/>
      <c r="ND24" s="22"/>
      <c r="NE24" s="22"/>
      <c r="NF24" s="22"/>
      <c r="NG24" s="22"/>
      <c r="NH24" s="22"/>
      <c r="NI24" s="22"/>
      <c r="NJ24" s="22"/>
      <c r="NK24" s="22"/>
      <c r="NL24" s="22"/>
      <c r="NM24" s="22"/>
      <c r="NN24" s="22"/>
      <c r="NO24" s="22"/>
      <c r="NP24" s="22"/>
      <c r="NQ24" s="22"/>
      <c r="NR24" s="22"/>
      <c r="NS24" s="22"/>
      <c r="NT24" s="22"/>
      <c r="NU24" s="22"/>
      <c r="NV24" s="22"/>
      <c r="NW24" s="22"/>
      <c r="NX24" s="22"/>
      <c r="NY24" s="22"/>
      <c r="NZ24" s="22"/>
      <c r="OA24" s="22"/>
      <c r="OB24" s="22"/>
      <c r="OC24" s="22"/>
      <c r="OD24" s="22"/>
      <c r="OE24" s="22"/>
      <c r="OF24" s="22"/>
      <c r="OG24" s="22"/>
      <c r="OH24" s="22"/>
      <c r="OI24" s="22"/>
      <c r="OJ24" s="22"/>
      <c r="OK24" s="22"/>
      <c r="OL24" s="22"/>
      <c r="OM24" s="22"/>
      <c r="ON24" s="22"/>
      <c r="OO24" s="22"/>
      <c r="OP24" s="22"/>
      <c r="OQ24" s="22"/>
      <c r="OR24" s="22"/>
      <c r="OS24" s="22"/>
      <c r="OT24" s="22"/>
      <c r="OU24" s="22"/>
      <c r="OV24" s="22"/>
      <c r="OW24" s="22"/>
      <c r="OX24" s="22"/>
      <c r="OY24" s="22"/>
      <c r="OZ24" s="22"/>
      <c r="PA24" s="22"/>
      <c r="PB24" s="22"/>
      <c r="PC24" s="22"/>
      <c r="PD24" s="22"/>
      <c r="PE24" s="22"/>
      <c r="PF24" s="22"/>
      <c r="PG24" s="22"/>
      <c r="PH24" s="22"/>
      <c r="PI24" s="22"/>
      <c r="PJ24" s="22"/>
      <c r="PK24" s="22"/>
      <c r="PL24" s="22"/>
      <c r="PM24" s="22"/>
      <c r="PN24" s="22"/>
      <c r="PO24" s="22"/>
      <c r="PP24" s="22"/>
      <c r="PQ24" s="22"/>
      <c r="PR24" s="22"/>
      <c r="PS24" s="22"/>
      <c r="PT24" s="22"/>
      <c r="PU24" s="22"/>
      <c r="PV24" s="22"/>
      <c r="PW24" s="22"/>
      <c r="PX24" s="22"/>
      <c r="PY24" s="22"/>
      <c r="PZ24" s="22"/>
      <c r="QA24" s="22"/>
      <c r="QB24" s="22"/>
      <c r="QC24" s="22"/>
      <c r="QD24" s="22"/>
      <c r="QE24" s="22"/>
      <c r="QF24" s="22"/>
      <c r="QG24" s="22"/>
      <c r="QH24" s="22"/>
      <c r="QI24" s="22"/>
      <c r="QJ24" s="22"/>
      <c r="QK24" s="22"/>
      <c r="QL24" s="22"/>
      <c r="QM24" s="22"/>
      <c r="QN24" s="22"/>
      <c r="QO24" s="22"/>
      <c r="QP24" s="22"/>
      <c r="QQ24" s="22"/>
      <c r="QR24" s="22"/>
      <c r="QS24" s="22"/>
      <c r="QT24" s="22"/>
      <c r="QU24" s="22"/>
      <c r="QV24" s="22"/>
      <c r="QW24" s="22"/>
      <c r="QX24" s="22"/>
      <c r="QY24" s="22"/>
      <c r="QZ24" s="22"/>
      <c r="RA24" s="22"/>
      <c r="RB24" s="22"/>
      <c r="RC24" s="22"/>
      <c r="RD24" s="22"/>
      <c r="RE24" s="22"/>
      <c r="RF24" s="22"/>
      <c r="RG24" s="22"/>
      <c r="RH24" s="22"/>
      <c r="RI24" s="22"/>
      <c r="RJ24" s="22"/>
      <c r="RK24" s="22"/>
      <c r="RL24" s="22"/>
      <c r="RM24" s="22"/>
      <c r="RN24" s="22"/>
      <c r="RO24" s="22"/>
      <c r="RP24" s="22"/>
      <c r="RQ24" s="22"/>
      <c r="RR24" s="22"/>
      <c r="RS24" s="22"/>
      <c r="RT24" s="22"/>
      <c r="RU24" s="22"/>
      <c r="RV24" s="22"/>
      <c r="RW24" s="22"/>
      <c r="RX24" s="22"/>
      <c r="RY24" s="22"/>
      <c r="RZ24" s="22"/>
      <c r="SA24" s="22"/>
      <c r="SB24" s="22"/>
      <c r="SC24" s="22"/>
      <c r="SD24" s="22"/>
      <c r="SE24" s="22"/>
      <c r="SF24" s="22"/>
      <c r="SG24" s="22"/>
      <c r="SH24" s="22"/>
      <c r="SI24" s="22"/>
      <c r="SJ24" s="22"/>
      <c r="SK24" s="22"/>
      <c r="SL24" s="22"/>
      <c r="SM24" s="22"/>
      <c r="SN24" s="22"/>
      <c r="SO24" s="22"/>
      <c r="SP24" s="22"/>
      <c r="SQ24" s="22"/>
      <c r="SR24" s="22"/>
      <c r="SS24" s="22"/>
      <c r="ST24" s="22"/>
      <c r="SU24" s="22"/>
      <c r="SV24" s="22"/>
      <c r="SW24" s="22"/>
      <c r="SX24" s="22"/>
      <c r="SY24" s="22"/>
      <c r="SZ24" s="22"/>
      <c r="TA24" s="22"/>
      <c r="TB24" s="22"/>
      <c r="TC24" s="22"/>
      <c r="TD24" s="22"/>
      <c r="TE24" s="22"/>
      <c r="TF24" s="22"/>
      <c r="TG24" s="22"/>
      <c r="TH24" s="22"/>
      <c r="TI24" s="22"/>
      <c r="TJ24" s="22"/>
      <c r="TK24" s="22"/>
      <c r="TL24" s="22"/>
      <c r="TM24" s="22"/>
      <c r="TN24" s="22"/>
      <c r="TO24" s="22"/>
      <c r="TP24" s="22"/>
      <c r="TQ24" s="22"/>
      <c r="TR24" s="22"/>
      <c r="TS24" s="22"/>
      <c r="TT24" s="22"/>
      <c r="TU24" s="22"/>
      <c r="TV24" s="22"/>
      <c r="TW24" s="22"/>
      <c r="TX24" s="22"/>
      <c r="TY24" s="22"/>
      <c r="TZ24" s="22"/>
      <c r="UA24" s="22"/>
      <c r="UB24" s="22"/>
      <c r="UC24" s="22"/>
      <c r="UD24" s="22"/>
      <c r="UE24" s="22"/>
      <c r="UF24" s="22"/>
      <c r="UG24" s="22"/>
      <c r="UH24" s="22"/>
      <c r="UI24" s="22"/>
      <c r="UJ24" s="22"/>
      <c r="UK24" s="22"/>
      <c r="UL24" s="22"/>
      <c r="UM24" s="22"/>
      <c r="UN24" s="22"/>
      <c r="UO24" s="22"/>
      <c r="UP24" s="22"/>
      <c r="UQ24" s="22"/>
      <c r="UR24" s="22"/>
      <c r="US24" s="22"/>
      <c r="UT24" s="22"/>
      <c r="UU24" s="22"/>
      <c r="UV24" s="22"/>
      <c r="UW24" s="22"/>
      <c r="UX24" s="22"/>
      <c r="UY24" s="22"/>
      <c r="UZ24" s="22"/>
      <c r="VA24" s="22"/>
      <c r="VB24" s="22"/>
      <c r="VC24" s="22"/>
      <c r="VD24" s="22"/>
      <c r="VE24" s="22"/>
      <c r="VF24" s="22"/>
      <c r="VG24" s="22"/>
      <c r="VH24" s="22"/>
      <c r="VI24" s="22"/>
      <c r="VJ24" s="22"/>
      <c r="VK24" s="22"/>
      <c r="VL24" s="22"/>
      <c r="VM24" s="22"/>
      <c r="VN24" s="22"/>
      <c r="VO24" s="22"/>
      <c r="VP24" s="22"/>
      <c r="VQ24" s="22"/>
      <c r="VR24" s="22"/>
      <c r="VS24" s="22"/>
      <c r="VT24" s="22"/>
      <c r="VU24" s="22"/>
      <c r="VV24" s="22"/>
      <c r="VW24" s="22"/>
      <c r="VX24" s="22"/>
      <c r="VY24" s="22"/>
      <c r="VZ24" s="22"/>
      <c r="WA24" s="22"/>
      <c r="WB24" s="22"/>
      <c r="WC24" s="22"/>
      <c r="WD24" s="22"/>
      <c r="WE24" s="22"/>
      <c r="WF24" s="22"/>
      <c r="WG24" s="22"/>
      <c r="WH24" s="22"/>
      <c r="WI24" s="22"/>
      <c r="WJ24" s="22"/>
      <c r="WK24" s="22"/>
      <c r="WL24" s="22"/>
      <c r="WM24" s="22"/>
      <c r="WN24" s="22"/>
      <c r="WO24" s="22"/>
      <c r="WP24" s="22"/>
      <c r="WQ24" s="22"/>
      <c r="WR24" s="22"/>
      <c r="WS24" s="22"/>
      <c r="WT24" s="22"/>
      <c r="WU24" s="22"/>
      <c r="WV24" s="22"/>
      <c r="WW24" s="22"/>
      <c r="WX24" s="22"/>
      <c r="WY24" s="22"/>
      <c r="WZ24" s="22"/>
      <c r="XA24" s="22"/>
      <c r="XB24" s="22"/>
      <c r="XC24" s="22"/>
      <c r="XD24" s="22"/>
      <c r="XE24" s="22"/>
      <c r="XF24" s="22"/>
      <c r="XG24" s="22"/>
      <c r="XH24" s="22"/>
      <c r="XI24" s="22"/>
      <c r="XJ24" s="22"/>
      <c r="XK24" s="22"/>
      <c r="XL24" s="22"/>
      <c r="XM24" s="22"/>
      <c r="XN24" s="22"/>
      <c r="XO24" s="22"/>
      <c r="XP24" s="22"/>
      <c r="XQ24" s="22"/>
      <c r="XR24" s="22"/>
      <c r="XS24" s="22"/>
      <c r="XT24" s="22"/>
      <c r="XU24" s="22"/>
      <c r="XV24" s="22"/>
      <c r="XW24" s="22"/>
      <c r="XX24" s="22"/>
      <c r="XY24" s="22"/>
      <c r="XZ24" s="22"/>
      <c r="YA24" s="22"/>
      <c r="YB24" s="22"/>
      <c r="YC24" s="22"/>
      <c r="YD24" s="22"/>
      <c r="YE24" s="22"/>
      <c r="YF24" s="22"/>
      <c r="YG24" s="22"/>
      <c r="YH24" s="22"/>
      <c r="YI24" s="22"/>
      <c r="YJ24" s="22"/>
      <c r="YK24" s="22"/>
      <c r="YL24" s="22"/>
      <c r="YM24" s="22"/>
      <c r="YN24" s="22"/>
      <c r="YO24" s="22"/>
      <c r="YP24" s="22"/>
      <c r="YQ24" s="22"/>
      <c r="YR24" s="22"/>
      <c r="YS24" s="22"/>
      <c r="YT24" s="22"/>
      <c r="YU24" s="22"/>
      <c r="YV24" s="22"/>
      <c r="YW24" s="22"/>
      <c r="YX24" s="22"/>
      <c r="YY24" s="22"/>
      <c r="YZ24" s="22"/>
      <c r="ZA24" s="22"/>
      <c r="ZB24" s="22"/>
      <c r="ZC24" s="22"/>
      <c r="ZD24" s="22"/>
      <c r="ZE24" s="22"/>
      <c r="ZF24" s="22"/>
      <c r="ZG24" s="22"/>
      <c r="ZH24" s="22"/>
      <c r="ZI24" s="22"/>
      <c r="ZJ24" s="22"/>
      <c r="ZK24" s="22"/>
      <c r="ZL24" s="22"/>
      <c r="ZM24" s="22"/>
      <c r="ZN24" s="22"/>
      <c r="ZO24" s="22"/>
      <c r="ZP24" s="22"/>
      <c r="ZQ24" s="22"/>
      <c r="ZR24" s="22"/>
      <c r="ZS24" s="22"/>
      <c r="ZT24" s="22"/>
      <c r="ZU24" s="22"/>
      <c r="ZV24" s="22"/>
      <c r="ZW24" s="22"/>
      <c r="ZX24" s="22"/>
      <c r="ZY24" s="22"/>
      <c r="ZZ24" s="22"/>
      <c r="AAA24" s="22"/>
      <c r="AAB24" s="22"/>
      <c r="AAC24" s="22"/>
      <c r="AAD24" s="22"/>
      <c r="AAE24" s="22"/>
      <c r="AAF24" s="22"/>
      <c r="AAG24" s="22"/>
      <c r="AAH24" s="22"/>
      <c r="AAI24" s="22"/>
      <c r="AAJ24" s="22"/>
      <c r="AAK24" s="22"/>
      <c r="AAL24" s="22"/>
      <c r="AAM24" s="22"/>
      <c r="AAN24" s="22"/>
      <c r="AAO24" s="22"/>
      <c r="AAP24" s="22"/>
      <c r="AAQ24" s="22"/>
      <c r="AAR24" s="22"/>
      <c r="AAS24" s="22"/>
      <c r="AAT24" s="22"/>
      <c r="AAU24" s="22"/>
      <c r="AAV24" s="22"/>
      <c r="AAW24" s="22"/>
      <c r="AAX24" s="22"/>
      <c r="AAY24" s="22"/>
      <c r="AAZ24" s="22"/>
      <c r="ABA24" s="22"/>
      <c r="ABB24" s="22"/>
      <c r="ABC24" s="22"/>
      <c r="ABD24" s="22"/>
      <c r="ABE24" s="22"/>
      <c r="ABF24" s="22"/>
      <c r="ABG24" s="22"/>
      <c r="ABH24" s="22"/>
      <c r="ABI24" s="22"/>
      <c r="ABJ24" s="22"/>
      <c r="ABK24" s="22"/>
      <c r="ABL24" s="22"/>
      <c r="ABM24" s="22"/>
      <c r="ABN24" s="22"/>
      <c r="ABO24" s="22"/>
      <c r="ABP24" s="22"/>
      <c r="ABQ24" s="22"/>
      <c r="ABR24" s="22"/>
      <c r="ABS24" s="22"/>
      <c r="ABT24" s="22"/>
      <c r="ABU24" s="22"/>
      <c r="ABV24" s="22"/>
      <c r="ABW24" s="22"/>
      <c r="ABX24" s="22"/>
      <c r="ABY24" s="22"/>
      <c r="ABZ24" s="22"/>
      <c r="ACA24" s="22"/>
      <c r="ACB24" s="22"/>
      <c r="ACC24" s="22"/>
      <c r="ACD24" s="22"/>
      <c r="ACE24" s="22"/>
      <c r="ACF24" s="22"/>
      <c r="ACG24" s="22"/>
      <c r="ACH24" s="22"/>
      <c r="ACI24" s="22"/>
      <c r="ACJ24" s="22"/>
      <c r="ACK24" s="22"/>
      <c r="ACL24" s="22"/>
      <c r="ACM24" s="22"/>
      <c r="ACN24" s="22"/>
      <c r="ACO24" s="22"/>
      <c r="ACP24" s="22"/>
      <c r="ACQ24" s="22"/>
      <c r="ACR24" s="22"/>
      <c r="ACS24" s="22"/>
      <c r="ACT24" s="22"/>
      <c r="ACU24" s="22"/>
      <c r="ACV24" s="22"/>
      <c r="ACW24" s="22"/>
      <c r="ACX24" s="22"/>
      <c r="ACY24" s="22"/>
      <c r="ACZ24" s="22"/>
      <c r="ADA24" s="22"/>
      <c r="ADB24" s="22"/>
      <c r="ADC24" s="22"/>
      <c r="ADD24" s="22"/>
      <c r="ADE24" s="22"/>
      <c r="ADF24" s="22"/>
      <c r="ADG24" s="22"/>
      <c r="ADH24" s="22"/>
      <c r="ADI24" s="22"/>
      <c r="ADJ24" s="22"/>
      <c r="ADK24" s="22"/>
      <c r="ADL24" s="22"/>
      <c r="ADM24" s="22"/>
      <c r="ADN24" s="22"/>
      <c r="ADO24" s="22"/>
      <c r="ADP24" s="22"/>
      <c r="ADQ24" s="22"/>
      <c r="ADR24" s="22"/>
      <c r="ADS24" s="22"/>
      <c r="ADT24" s="22"/>
      <c r="ADU24" s="22"/>
      <c r="ADV24" s="22"/>
      <c r="ADW24" s="22"/>
      <c r="ADX24" s="22"/>
      <c r="ADY24" s="22"/>
      <c r="ADZ24" s="22"/>
      <c r="AEA24" s="22"/>
      <c r="AEB24" s="22"/>
      <c r="AEC24" s="22"/>
      <c r="AED24" s="22"/>
      <c r="AEE24" s="22"/>
      <c r="AEF24" s="22"/>
      <c r="AEG24" s="22"/>
      <c r="AEH24" s="22"/>
      <c r="AEI24" s="22"/>
      <c r="AEJ24" s="22"/>
      <c r="AEK24" s="22"/>
      <c r="AEL24" s="22"/>
      <c r="AEM24" s="22"/>
      <c r="AEN24" s="22"/>
      <c r="AEO24" s="22"/>
      <c r="AEP24" s="22"/>
      <c r="AEQ24" s="22"/>
      <c r="AER24" s="22"/>
      <c r="AES24" s="22"/>
      <c r="AET24" s="22"/>
      <c r="AEU24" s="22"/>
      <c r="AEV24" s="22"/>
      <c r="AEW24" s="22"/>
      <c r="AEX24" s="22"/>
      <c r="AEY24" s="22"/>
      <c r="AEZ24" s="22"/>
      <c r="AFA24" s="22"/>
      <c r="AFB24" s="22"/>
      <c r="AFC24" s="22"/>
      <c r="AFD24" s="22"/>
      <c r="AFE24" s="22"/>
      <c r="AFF24" s="22"/>
      <c r="AFG24" s="22"/>
      <c r="AFH24" s="22"/>
      <c r="AFI24" s="22"/>
      <c r="AFJ24" s="22"/>
      <c r="AFK24" s="22"/>
      <c r="AFL24" s="22"/>
      <c r="AFM24" s="22"/>
      <c r="AFN24" s="22"/>
      <c r="AFO24" s="22"/>
      <c r="AFP24" s="22"/>
      <c r="AFQ24" s="22"/>
      <c r="AFR24" s="22"/>
      <c r="AFS24" s="22"/>
      <c r="AFT24" s="22"/>
      <c r="AFU24" s="22"/>
      <c r="AFV24" s="22"/>
      <c r="AFW24" s="22"/>
      <c r="AFX24" s="22"/>
      <c r="AFY24" s="22"/>
      <c r="AFZ24" s="22"/>
      <c r="AGA24" s="22"/>
      <c r="AGB24" s="22"/>
      <c r="AGC24" s="22"/>
      <c r="AGD24" s="22"/>
      <c r="AGE24" s="22"/>
      <c r="AGF24" s="22"/>
      <c r="AGG24" s="22"/>
      <c r="AGH24" s="22"/>
      <c r="AGI24" s="22"/>
      <c r="AGJ24" s="22"/>
      <c r="AGK24" s="22"/>
      <c r="AGL24" s="22"/>
      <c r="AGM24" s="22"/>
      <c r="AGN24" s="22"/>
      <c r="AGO24" s="22"/>
      <c r="AGP24" s="22"/>
      <c r="AGQ24" s="22"/>
      <c r="AGR24" s="22"/>
      <c r="AGS24" s="22"/>
      <c r="AGT24" s="22"/>
      <c r="AGU24" s="22"/>
      <c r="AGV24" s="22"/>
      <c r="AGW24" s="22"/>
      <c r="AGX24" s="22"/>
      <c r="AGY24" s="22"/>
      <c r="AGZ24" s="22"/>
      <c r="AHA24" s="22"/>
      <c r="AHB24" s="22"/>
      <c r="AHC24" s="22"/>
      <c r="AHD24" s="22"/>
      <c r="AHE24" s="22"/>
      <c r="AHF24" s="22"/>
      <c r="AHG24" s="22"/>
      <c r="AHH24" s="22"/>
      <c r="AHI24" s="22"/>
      <c r="AHJ24" s="22"/>
      <c r="AHK24" s="22"/>
      <c r="AHL24" s="22"/>
      <c r="AHM24" s="22"/>
      <c r="AHN24" s="22"/>
      <c r="AHO24" s="22"/>
      <c r="AHP24" s="22"/>
      <c r="AHQ24" s="22"/>
      <c r="AHR24" s="22"/>
      <c r="AHS24" s="22"/>
      <c r="AHT24" s="22"/>
      <c r="AHU24" s="22"/>
      <c r="AHV24" s="22"/>
      <c r="AHW24" s="22"/>
      <c r="AHX24" s="22"/>
      <c r="AHY24" s="22"/>
      <c r="AHZ24" s="22"/>
      <c r="AIA24" s="22"/>
      <c r="AIB24" s="22"/>
      <c r="AIC24" s="22"/>
      <c r="AID24" s="22"/>
      <c r="AIE24" s="22"/>
      <c r="AIF24" s="22"/>
      <c r="AIG24" s="22"/>
      <c r="AIH24" s="22"/>
      <c r="AII24" s="22"/>
      <c r="AIJ24" s="22"/>
      <c r="AIK24" s="22"/>
      <c r="AIL24" s="22"/>
      <c r="AIM24" s="22"/>
      <c r="AIN24" s="22"/>
      <c r="AIO24" s="22"/>
      <c r="AIP24" s="22"/>
      <c r="AIQ24" s="22"/>
      <c r="AIR24" s="22"/>
      <c r="AIS24" s="22"/>
      <c r="AIT24" s="22"/>
      <c r="AIU24" s="22"/>
      <c r="AIV24" s="22"/>
      <c r="AIW24" s="22"/>
      <c r="AIX24" s="22"/>
      <c r="AIY24" s="22"/>
      <c r="AIZ24" s="22"/>
      <c r="AJA24" s="22"/>
      <c r="AJB24" s="22"/>
      <c r="AJC24" s="22"/>
      <c r="AJD24" s="22"/>
      <c r="AJE24" s="22"/>
      <c r="AJF24" s="22"/>
      <c r="AJG24" s="22"/>
      <c r="AJH24" s="22"/>
      <c r="AJI24" s="22"/>
      <c r="AJJ24" s="22"/>
      <c r="AJK24" s="22"/>
      <c r="AJL24" s="22"/>
      <c r="AJM24" s="22"/>
      <c r="AJN24" s="22"/>
      <c r="AJO24" s="22"/>
      <c r="AJP24" s="22"/>
      <c r="AJQ24" s="22"/>
      <c r="AJR24" s="22"/>
      <c r="AJS24" s="22"/>
      <c r="AJT24" s="22"/>
      <c r="AJU24" s="22"/>
      <c r="AJV24" s="22"/>
      <c r="AJW24" s="22"/>
      <c r="AJX24" s="22"/>
      <c r="AJY24" s="22"/>
      <c r="AJZ24" s="22"/>
      <c r="AKA24" s="22"/>
      <c r="AKB24" s="22"/>
      <c r="AKC24" s="22"/>
      <c r="AKD24" s="22"/>
      <c r="AKE24" s="22"/>
      <c r="AKF24" s="22"/>
      <c r="AKG24" s="22"/>
      <c r="AKH24" s="22"/>
      <c r="AKI24" s="22"/>
      <c r="AKJ24" s="22"/>
      <c r="AKK24" s="22"/>
      <c r="AKL24" s="22"/>
      <c r="AKM24" s="22"/>
      <c r="AKN24" s="22"/>
      <c r="AKO24" s="22"/>
      <c r="AKP24" s="22"/>
      <c r="AKQ24" s="22"/>
      <c r="AKR24" s="22"/>
      <c r="AKS24" s="22"/>
      <c r="AKT24" s="22"/>
      <c r="AKU24" s="22"/>
      <c r="AKV24" s="22"/>
      <c r="AKW24" s="22"/>
      <c r="AKX24" s="22"/>
      <c r="AKY24" s="22"/>
      <c r="AKZ24" s="22"/>
      <c r="ALA24" s="22"/>
    </row>
    <row r="25" spans="1:989" s="122" customFormat="1" ht="22.5" customHeight="1" x14ac:dyDescent="0.2">
      <c r="A25" s="224">
        <v>2</v>
      </c>
      <c r="B25" s="225"/>
      <c r="C25" s="120" t="s">
        <v>138</v>
      </c>
      <c r="D25" s="33" t="s">
        <v>7</v>
      </c>
      <c r="E25" s="121" t="s">
        <v>69</v>
      </c>
      <c r="F25" s="121" t="s">
        <v>130</v>
      </c>
      <c r="G25" s="86">
        <f>G36</f>
        <v>77.953291500000006</v>
      </c>
    </row>
    <row r="26" spans="1:989" s="122" customFormat="1" x14ac:dyDescent="0.2">
      <c r="A26" s="25" t="s">
        <v>10</v>
      </c>
      <c r="B26" s="25" t="s">
        <v>41</v>
      </c>
      <c r="C26" s="25" t="s">
        <v>44</v>
      </c>
      <c r="D26" s="25" t="s">
        <v>24</v>
      </c>
      <c r="E26" s="25" t="s">
        <v>45</v>
      </c>
      <c r="F26" s="25" t="s">
        <v>46</v>
      </c>
      <c r="G26" s="83" t="s">
        <v>47</v>
      </c>
    </row>
    <row r="27" spans="1:989" s="122" customFormat="1" ht="27.75" customHeight="1" x14ac:dyDescent="0.2">
      <c r="A27" s="26" t="s">
        <v>69</v>
      </c>
      <c r="B27" s="26" t="s">
        <v>131</v>
      </c>
      <c r="C27" s="72" t="s">
        <v>236</v>
      </c>
      <c r="D27" s="123" t="s">
        <v>70</v>
      </c>
      <c r="E27" s="127">
        <v>1</v>
      </c>
      <c r="F27" s="29">
        <v>13.45</v>
      </c>
      <c r="G27" s="87">
        <f t="shared" ref="G27:G31" si="3">E27*F27</f>
        <v>13.45</v>
      </c>
    </row>
    <row r="28" spans="1:989" s="122" customFormat="1" ht="27.75" customHeight="1" x14ac:dyDescent="0.2">
      <c r="A28" s="26" t="s">
        <v>8</v>
      </c>
      <c r="B28" s="26">
        <v>88245</v>
      </c>
      <c r="C28" s="72" t="s">
        <v>177</v>
      </c>
      <c r="D28" s="123" t="s">
        <v>48</v>
      </c>
      <c r="E28" s="127">
        <f>(0.0097/4)*6</f>
        <v>1.455E-2</v>
      </c>
      <c r="F28" s="29">
        <v>25.31</v>
      </c>
      <c r="G28" s="87">
        <f t="shared" ref="G28" si="4">E28*F28</f>
        <v>0.36826049999999999</v>
      </c>
    </row>
    <row r="29" spans="1:989" s="122" customFormat="1" ht="27.75" customHeight="1" x14ac:dyDescent="0.2">
      <c r="A29" s="131" t="s">
        <v>8</v>
      </c>
      <c r="B29" s="26">
        <v>88238</v>
      </c>
      <c r="C29" s="72" t="s">
        <v>178</v>
      </c>
      <c r="D29" s="33" t="s">
        <v>48</v>
      </c>
      <c r="E29" s="128">
        <f>(0.0194/4)*6</f>
        <v>2.9100000000000001E-2</v>
      </c>
      <c r="F29" s="29">
        <v>22.01</v>
      </c>
      <c r="G29" s="87">
        <f>E29*F29</f>
        <v>0.64049100000000003</v>
      </c>
    </row>
    <row r="30" spans="1:989" s="23" customFormat="1" ht="27.75" customHeight="1" x14ac:dyDescent="0.2">
      <c r="A30" s="131" t="s">
        <v>8</v>
      </c>
      <c r="B30" s="26">
        <v>88309</v>
      </c>
      <c r="C30" s="72" t="s">
        <v>71</v>
      </c>
      <c r="D30" s="27" t="s">
        <v>48</v>
      </c>
      <c r="E30" s="128">
        <v>9.8100000000000007E-2</v>
      </c>
      <c r="F30" s="29">
        <v>25.45</v>
      </c>
      <c r="G30" s="87">
        <f>E30*F30</f>
        <v>2.496645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  <c r="IJ30" s="22"/>
      <c r="IK30" s="22"/>
      <c r="IL30" s="22"/>
      <c r="IM30" s="22"/>
      <c r="IN30" s="22"/>
      <c r="IO30" s="22"/>
      <c r="IP30" s="22"/>
      <c r="IQ30" s="22"/>
      <c r="IR30" s="22"/>
      <c r="IS30" s="22"/>
      <c r="IT30" s="22"/>
      <c r="IU30" s="22"/>
      <c r="IV30" s="22"/>
      <c r="IW30" s="22"/>
      <c r="IX30" s="22"/>
      <c r="IY30" s="22"/>
      <c r="IZ30" s="22"/>
      <c r="JA30" s="22"/>
      <c r="JB30" s="22"/>
      <c r="JC30" s="22"/>
      <c r="JD30" s="22"/>
      <c r="JE30" s="22"/>
      <c r="JF30" s="22"/>
      <c r="JG30" s="22"/>
      <c r="JH30" s="22"/>
      <c r="JI30" s="22"/>
      <c r="JJ30" s="22"/>
      <c r="JK30" s="22"/>
      <c r="JL30" s="22"/>
      <c r="JM30" s="22"/>
      <c r="JN30" s="22"/>
      <c r="JO30" s="22"/>
      <c r="JP30" s="22"/>
      <c r="JQ30" s="22"/>
      <c r="JR30" s="22"/>
      <c r="JS30" s="22"/>
      <c r="JT30" s="22"/>
      <c r="JU30" s="22"/>
      <c r="JV30" s="22"/>
      <c r="JW30" s="22"/>
      <c r="JX30" s="22"/>
      <c r="JY30" s="22"/>
      <c r="JZ30" s="22"/>
      <c r="KA30" s="22"/>
      <c r="KB30" s="22"/>
      <c r="KC30" s="22"/>
      <c r="KD30" s="22"/>
      <c r="KE30" s="22"/>
      <c r="KF30" s="22"/>
      <c r="KG30" s="22"/>
      <c r="KH30" s="22"/>
      <c r="KI30" s="22"/>
      <c r="KJ30" s="22"/>
      <c r="KK30" s="22"/>
      <c r="KL30" s="22"/>
      <c r="KM30" s="22"/>
      <c r="KN30" s="22"/>
      <c r="KO30" s="22"/>
      <c r="KP30" s="22"/>
      <c r="KQ30" s="22"/>
      <c r="KR30" s="22"/>
      <c r="KS30" s="22"/>
      <c r="KT30" s="22"/>
      <c r="KU30" s="22"/>
      <c r="KV30" s="22"/>
      <c r="KW30" s="22"/>
      <c r="KX30" s="22"/>
      <c r="KY30" s="22"/>
      <c r="KZ30" s="22"/>
      <c r="LA30" s="22"/>
      <c r="LB30" s="22"/>
      <c r="LC30" s="22"/>
      <c r="LD30" s="22"/>
      <c r="LE30" s="22"/>
      <c r="LF30" s="22"/>
      <c r="LG30" s="22"/>
      <c r="LH30" s="22"/>
      <c r="LI30" s="22"/>
      <c r="LJ30" s="22"/>
      <c r="LK30" s="22"/>
      <c r="LL30" s="22"/>
      <c r="LM30" s="22"/>
      <c r="LN30" s="22"/>
      <c r="LO30" s="22"/>
      <c r="LP30" s="22"/>
      <c r="LQ30" s="22"/>
      <c r="LR30" s="22"/>
      <c r="LS30" s="22"/>
      <c r="LT30" s="22"/>
      <c r="LU30" s="22"/>
      <c r="LV30" s="22"/>
      <c r="LW30" s="22"/>
      <c r="LX30" s="22"/>
      <c r="LY30" s="22"/>
      <c r="LZ30" s="22"/>
      <c r="MA30" s="22"/>
      <c r="MB30" s="22"/>
      <c r="MC30" s="22"/>
      <c r="MD30" s="22"/>
      <c r="ME30" s="22"/>
      <c r="MF30" s="22"/>
      <c r="MG30" s="22"/>
      <c r="MH30" s="22"/>
      <c r="MI30" s="22"/>
      <c r="MJ30" s="22"/>
      <c r="MK30" s="22"/>
      <c r="ML30" s="22"/>
      <c r="MM30" s="22"/>
      <c r="MN30" s="22"/>
      <c r="MO30" s="22"/>
      <c r="MP30" s="22"/>
      <c r="MQ30" s="22"/>
      <c r="MR30" s="22"/>
      <c r="MS30" s="22"/>
      <c r="MT30" s="22"/>
      <c r="MU30" s="22"/>
      <c r="MV30" s="22"/>
      <c r="MW30" s="22"/>
      <c r="MX30" s="22"/>
      <c r="MY30" s="22"/>
      <c r="MZ30" s="22"/>
      <c r="NA30" s="22"/>
      <c r="NB30" s="22"/>
      <c r="NC30" s="22"/>
      <c r="ND30" s="22"/>
      <c r="NE30" s="22"/>
      <c r="NF30" s="22"/>
      <c r="NG30" s="22"/>
      <c r="NH30" s="22"/>
      <c r="NI30" s="22"/>
      <c r="NJ30" s="22"/>
      <c r="NK30" s="22"/>
      <c r="NL30" s="22"/>
      <c r="NM30" s="22"/>
      <c r="NN30" s="22"/>
      <c r="NO30" s="22"/>
      <c r="NP30" s="22"/>
      <c r="NQ30" s="22"/>
      <c r="NR30" s="22"/>
      <c r="NS30" s="22"/>
      <c r="NT30" s="22"/>
      <c r="NU30" s="22"/>
      <c r="NV30" s="22"/>
      <c r="NW30" s="22"/>
      <c r="NX30" s="22"/>
      <c r="NY30" s="22"/>
      <c r="NZ30" s="22"/>
      <c r="OA30" s="22"/>
      <c r="OB30" s="22"/>
      <c r="OC30" s="22"/>
      <c r="OD30" s="22"/>
      <c r="OE30" s="22"/>
      <c r="OF30" s="22"/>
      <c r="OG30" s="22"/>
      <c r="OH30" s="22"/>
      <c r="OI30" s="22"/>
      <c r="OJ30" s="22"/>
      <c r="OK30" s="22"/>
      <c r="OL30" s="22"/>
      <c r="OM30" s="22"/>
      <c r="ON30" s="22"/>
      <c r="OO30" s="22"/>
      <c r="OP30" s="22"/>
      <c r="OQ30" s="22"/>
      <c r="OR30" s="22"/>
      <c r="OS30" s="22"/>
      <c r="OT30" s="22"/>
      <c r="OU30" s="22"/>
      <c r="OV30" s="22"/>
      <c r="OW30" s="22"/>
      <c r="OX30" s="22"/>
      <c r="OY30" s="22"/>
      <c r="OZ30" s="22"/>
      <c r="PA30" s="22"/>
      <c r="PB30" s="22"/>
      <c r="PC30" s="22"/>
      <c r="PD30" s="22"/>
      <c r="PE30" s="22"/>
      <c r="PF30" s="22"/>
      <c r="PG30" s="22"/>
      <c r="PH30" s="22"/>
      <c r="PI30" s="22"/>
      <c r="PJ30" s="22"/>
      <c r="PK30" s="22"/>
      <c r="PL30" s="22"/>
      <c r="PM30" s="22"/>
      <c r="PN30" s="22"/>
      <c r="PO30" s="22"/>
      <c r="PP30" s="22"/>
      <c r="PQ30" s="22"/>
      <c r="PR30" s="22"/>
      <c r="PS30" s="22"/>
      <c r="PT30" s="22"/>
      <c r="PU30" s="22"/>
      <c r="PV30" s="22"/>
      <c r="PW30" s="22"/>
      <c r="PX30" s="22"/>
      <c r="PY30" s="22"/>
      <c r="PZ30" s="22"/>
      <c r="QA30" s="22"/>
      <c r="QB30" s="22"/>
      <c r="QC30" s="22"/>
      <c r="QD30" s="22"/>
      <c r="QE30" s="22"/>
      <c r="QF30" s="22"/>
      <c r="QG30" s="22"/>
      <c r="QH30" s="22"/>
      <c r="QI30" s="22"/>
      <c r="QJ30" s="22"/>
      <c r="QK30" s="22"/>
      <c r="QL30" s="22"/>
      <c r="QM30" s="22"/>
      <c r="QN30" s="22"/>
      <c r="QO30" s="22"/>
      <c r="QP30" s="22"/>
      <c r="QQ30" s="22"/>
      <c r="QR30" s="22"/>
      <c r="QS30" s="22"/>
      <c r="QT30" s="22"/>
      <c r="QU30" s="22"/>
      <c r="QV30" s="22"/>
      <c r="QW30" s="22"/>
      <c r="QX30" s="22"/>
      <c r="QY30" s="22"/>
      <c r="QZ30" s="22"/>
      <c r="RA30" s="22"/>
      <c r="RB30" s="22"/>
      <c r="RC30" s="22"/>
      <c r="RD30" s="22"/>
      <c r="RE30" s="22"/>
      <c r="RF30" s="22"/>
      <c r="RG30" s="22"/>
      <c r="RH30" s="22"/>
      <c r="RI30" s="22"/>
      <c r="RJ30" s="22"/>
      <c r="RK30" s="22"/>
      <c r="RL30" s="22"/>
      <c r="RM30" s="22"/>
      <c r="RN30" s="22"/>
      <c r="RO30" s="22"/>
      <c r="RP30" s="22"/>
      <c r="RQ30" s="22"/>
      <c r="RR30" s="22"/>
      <c r="RS30" s="22"/>
      <c r="RT30" s="22"/>
      <c r="RU30" s="22"/>
      <c r="RV30" s="22"/>
      <c r="RW30" s="22"/>
      <c r="RX30" s="22"/>
      <c r="RY30" s="22"/>
      <c r="RZ30" s="22"/>
      <c r="SA30" s="22"/>
      <c r="SB30" s="22"/>
      <c r="SC30" s="22"/>
      <c r="SD30" s="22"/>
      <c r="SE30" s="22"/>
      <c r="SF30" s="22"/>
      <c r="SG30" s="22"/>
      <c r="SH30" s="22"/>
      <c r="SI30" s="22"/>
      <c r="SJ30" s="22"/>
      <c r="SK30" s="22"/>
      <c r="SL30" s="22"/>
      <c r="SM30" s="22"/>
      <c r="SN30" s="22"/>
      <c r="SO30" s="22"/>
      <c r="SP30" s="22"/>
      <c r="SQ30" s="22"/>
      <c r="SR30" s="22"/>
      <c r="SS30" s="22"/>
      <c r="ST30" s="22"/>
      <c r="SU30" s="22"/>
      <c r="SV30" s="22"/>
      <c r="SW30" s="22"/>
      <c r="SX30" s="22"/>
      <c r="SY30" s="22"/>
      <c r="SZ30" s="22"/>
      <c r="TA30" s="22"/>
      <c r="TB30" s="22"/>
      <c r="TC30" s="22"/>
      <c r="TD30" s="22"/>
      <c r="TE30" s="22"/>
      <c r="TF30" s="22"/>
      <c r="TG30" s="22"/>
      <c r="TH30" s="22"/>
      <c r="TI30" s="22"/>
      <c r="TJ30" s="22"/>
      <c r="TK30" s="22"/>
      <c r="TL30" s="22"/>
      <c r="TM30" s="22"/>
      <c r="TN30" s="22"/>
      <c r="TO30" s="22"/>
      <c r="TP30" s="22"/>
      <c r="TQ30" s="22"/>
      <c r="TR30" s="22"/>
      <c r="TS30" s="22"/>
      <c r="TT30" s="22"/>
      <c r="TU30" s="22"/>
      <c r="TV30" s="22"/>
      <c r="TW30" s="22"/>
      <c r="TX30" s="22"/>
      <c r="TY30" s="22"/>
      <c r="TZ30" s="22"/>
      <c r="UA30" s="22"/>
      <c r="UB30" s="22"/>
      <c r="UC30" s="22"/>
      <c r="UD30" s="22"/>
      <c r="UE30" s="22"/>
      <c r="UF30" s="22"/>
      <c r="UG30" s="22"/>
      <c r="UH30" s="22"/>
      <c r="UI30" s="22"/>
      <c r="UJ30" s="22"/>
      <c r="UK30" s="22"/>
      <c r="UL30" s="22"/>
      <c r="UM30" s="22"/>
      <c r="UN30" s="22"/>
      <c r="UO30" s="22"/>
      <c r="UP30" s="22"/>
      <c r="UQ30" s="22"/>
      <c r="UR30" s="22"/>
      <c r="US30" s="22"/>
      <c r="UT30" s="22"/>
      <c r="UU30" s="22"/>
      <c r="UV30" s="22"/>
      <c r="UW30" s="22"/>
      <c r="UX30" s="22"/>
      <c r="UY30" s="22"/>
      <c r="UZ30" s="22"/>
      <c r="VA30" s="22"/>
      <c r="VB30" s="22"/>
      <c r="VC30" s="22"/>
      <c r="VD30" s="22"/>
      <c r="VE30" s="22"/>
      <c r="VF30" s="22"/>
      <c r="VG30" s="22"/>
      <c r="VH30" s="22"/>
      <c r="VI30" s="22"/>
      <c r="VJ30" s="22"/>
      <c r="VK30" s="22"/>
      <c r="VL30" s="22"/>
      <c r="VM30" s="22"/>
      <c r="VN30" s="22"/>
      <c r="VO30" s="22"/>
      <c r="VP30" s="22"/>
      <c r="VQ30" s="22"/>
      <c r="VR30" s="22"/>
      <c r="VS30" s="22"/>
      <c r="VT30" s="22"/>
      <c r="VU30" s="22"/>
      <c r="VV30" s="22"/>
      <c r="VW30" s="22"/>
      <c r="VX30" s="22"/>
      <c r="VY30" s="22"/>
      <c r="VZ30" s="22"/>
      <c r="WA30" s="22"/>
      <c r="WB30" s="22"/>
      <c r="WC30" s="22"/>
      <c r="WD30" s="22"/>
      <c r="WE30" s="22"/>
      <c r="WF30" s="22"/>
      <c r="WG30" s="22"/>
      <c r="WH30" s="22"/>
      <c r="WI30" s="22"/>
      <c r="WJ30" s="22"/>
      <c r="WK30" s="22"/>
      <c r="WL30" s="22"/>
      <c r="WM30" s="22"/>
      <c r="WN30" s="22"/>
      <c r="WO30" s="22"/>
      <c r="WP30" s="22"/>
      <c r="WQ30" s="22"/>
      <c r="WR30" s="22"/>
      <c r="WS30" s="22"/>
      <c r="WT30" s="22"/>
      <c r="WU30" s="22"/>
      <c r="WV30" s="22"/>
      <c r="WW30" s="22"/>
      <c r="WX30" s="22"/>
      <c r="WY30" s="22"/>
      <c r="WZ30" s="22"/>
      <c r="XA30" s="22"/>
      <c r="XB30" s="22"/>
      <c r="XC30" s="22"/>
      <c r="XD30" s="22"/>
      <c r="XE30" s="22"/>
      <c r="XF30" s="22"/>
      <c r="XG30" s="22"/>
      <c r="XH30" s="22"/>
      <c r="XI30" s="22"/>
      <c r="XJ30" s="22"/>
      <c r="XK30" s="22"/>
      <c r="XL30" s="22"/>
      <c r="XM30" s="22"/>
      <c r="XN30" s="22"/>
      <c r="XO30" s="22"/>
      <c r="XP30" s="22"/>
      <c r="XQ30" s="22"/>
      <c r="XR30" s="22"/>
      <c r="XS30" s="22"/>
      <c r="XT30" s="22"/>
      <c r="XU30" s="22"/>
      <c r="XV30" s="22"/>
      <c r="XW30" s="22"/>
      <c r="XX30" s="22"/>
      <c r="XY30" s="22"/>
      <c r="XZ30" s="22"/>
      <c r="YA30" s="22"/>
      <c r="YB30" s="22"/>
      <c r="YC30" s="22"/>
      <c r="YD30" s="22"/>
      <c r="YE30" s="22"/>
      <c r="YF30" s="22"/>
      <c r="YG30" s="22"/>
      <c r="YH30" s="22"/>
      <c r="YI30" s="22"/>
      <c r="YJ30" s="22"/>
      <c r="YK30" s="22"/>
      <c r="YL30" s="22"/>
      <c r="YM30" s="22"/>
      <c r="YN30" s="22"/>
      <c r="YO30" s="22"/>
      <c r="YP30" s="22"/>
      <c r="YQ30" s="22"/>
      <c r="YR30" s="22"/>
      <c r="YS30" s="22"/>
      <c r="YT30" s="22"/>
      <c r="YU30" s="22"/>
      <c r="YV30" s="22"/>
      <c r="YW30" s="22"/>
      <c r="YX30" s="22"/>
      <c r="YY30" s="22"/>
      <c r="YZ30" s="22"/>
      <c r="ZA30" s="22"/>
      <c r="ZB30" s="22"/>
      <c r="ZC30" s="22"/>
      <c r="ZD30" s="22"/>
      <c r="ZE30" s="22"/>
      <c r="ZF30" s="22"/>
      <c r="ZG30" s="22"/>
      <c r="ZH30" s="22"/>
      <c r="ZI30" s="22"/>
      <c r="ZJ30" s="22"/>
      <c r="ZK30" s="22"/>
      <c r="ZL30" s="22"/>
      <c r="ZM30" s="22"/>
      <c r="ZN30" s="22"/>
      <c r="ZO30" s="22"/>
      <c r="ZP30" s="22"/>
      <c r="ZQ30" s="22"/>
      <c r="ZR30" s="22"/>
      <c r="ZS30" s="22"/>
      <c r="ZT30" s="22"/>
      <c r="ZU30" s="22"/>
      <c r="ZV30" s="22"/>
      <c r="ZW30" s="22"/>
      <c r="ZX30" s="22"/>
      <c r="ZY30" s="22"/>
      <c r="ZZ30" s="22"/>
      <c r="AAA30" s="22"/>
      <c r="AAB30" s="22"/>
      <c r="AAC30" s="22"/>
      <c r="AAD30" s="22"/>
      <c r="AAE30" s="22"/>
      <c r="AAF30" s="22"/>
      <c r="AAG30" s="22"/>
      <c r="AAH30" s="22"/>
      <c r="AAI30" s="22"/>
      <c r="AAJ30" s="22"/>
      <c r="AAK30" s="22"/>
      <c r="AAL30" s="22"/>
      <c r="AAM30" s="22"/>
      <c r="AAN30" s="22"/>
      <c r="AAO30" s="22"/>
      <c r="AAP30" s="22"/>
      <c r="AAQ30" s="22"/>
      <c r="AAR30" s="22"/>
      <c r="AAS30" s="22"/>
      <c r="AAT30" s="22"/>
      <c r="AAU30" s="22"/>
      <c r="AAV30" s="22"/>
      <c r="AAW30" s="22"/>
      <c r="AAX30" s="22"/>
      <c r="AAY30" s="22"/>
      <c r="AAZ30" s="22"/>
      <c r="ABA30" s="22"/>
      <c r="ABB30" s="22"/>
      <c r="ABC30" s="22"/>
      <c r="ABD30" s="22"/>
      <c r="ABE30" s="22"/>
      <c r="ABF30" s="22"/>
      <c r="ABG30" s="22"/>
      <c r="ABH30" s="22"/>
      <c r="ABI30" s="22"/>
      <c r="ABJ30" s="22"/>
      <c r="ABK30" s="22"/>
      <c r="ABL30" s="22"/>
      <c r="ABM30" s="22"/>
      <c r="ABN30" s="22"/>
      <c r="ABO30" s="22"/>
      <c r="ABP30" s="22"/>
      <c r="ABQ30" s="22"/>
      <c r="ABR30" s="22"/>
      <c r="ABS30" s="22"/>
      <c r="ABT30" s="22"/>
      <c r="ABU30" s="22"/>
      <c r="ABV30" s="22"/>
      <c r="ABW30" s="22"/>
      <c r="ABX30" s="22"/>
      <c r="ABY30" s="22"/>
      <c r="ABZ30" s="22"/>
      <c r="ACA30" s="22"/>
      <c r="ACB30" s="22"/>
      <c r="ACC30" s="22"/>
      <c r="ACD30" s="22"/>
      <c r="ACE30" s="22"/>
      <c r="ACF30" s="22"/>
      <c r="ACG30" s="22"/>
      <c r="ACH30" s="22"/>
      <c r="ACI30" s="22"/>
      <c r="ACJ30" s="22"/>
      <c r="ACK30" s="22"/>
      <c r="ACL30" s="22"/>
      <c r="ACM30" s="22"/>
      <c r="ACN30" s="22"/>
      <c r="ACO30" s="22"/>
      <c r="ACP30" s="22"/>
      <c r="ACQ30" s="22"/>
      <c r="ACR30" s="22"/>
      <c r="ACS30" s="22"/>
      <c r="ACT30" s="22"/>
      <c r="ACU30" s="22"/>
      <c r="ACV30" s="22"/>
      <c r="ACW30" s="22"/>
      <c r="ACX30" s="22"/>
      <c r="ACY30" s="22"/>
      <c r="ACZ30" s="22"/>
      <c r="ADA30" s="22"/>
      <c r="ADB30" s="22"/>
      <c r="ADC30" s="22"/>
      <c r="ADD30" s="22"/>
      <c r="ADE30" s="22"/>
      <c r="ADF30" s="22"/>
      <c r="ADG30" s="22"/>
      <c r="ADH30" s="22"/>
      <c r="ADI30" s="22"/>
      <c r="ADJ30" s="22"/>
      <c r="ADK30" s="22"/>
      <c r="ADL30" s="22"/>
      <c r="ADM30" s="22"/>
      <c r="ADN30" s="22"/>
      <c r="ADO30" s="22"/>
      <c r="ADP30" s="22"/>
      <c r="ADQ30" s="22"/>
      <c r="ADR30" s="22"/>
      <c r="ADS30" s="22"/>
      <c r="ADT30" s="22"/>
      <c r="ADU30" s="22"/>
      <c r="ADV30" s="22"/>
      <c r="ADW30" s="22"/>
      <c r="ADX30" s="22"/>
      <c r="ADY30" s="22"/>
      <c r="ADZ30" s="22"/>
      <c r="AEA30" s="22"/>
      <c r="AEB30" s="22"/>
      <c r="AEC30" s="22"/>
      <c r="AED30" s="22"/>
      <c r="AEE30" s="22"/>
      <c r="AEF30" s="22"/>
      <c r="AEG30" s="22"/>
      <c r="AEH30" s="22"/>
      <c r="AEI30" s="22"/>
      <c r="AEJ30" s="22"/>
      <c r="AEK30" s="22"/>
      <c r="AEL30" s="22"/>
      <c r="AEM30" s="22"/>
      <c r="AEN30" s="22"/>
      <c r="AEO30" s="22"/>
      <c r="AEP30" s="22"/>
      <c r="AEQ30" s="22"/>
      <c r="AER30" s="22"/>
      <c r="AES30" s="22"/>
      <c r="AET30" s="22"/>
      <c r="AEU30" s="22"/>
      <c r="AEV30" s="22"/>
      <c r="AEW30" s="22"/>
      <c r="AEX30" s="22"/>
      <c r="AEY30" s="22"/>
      <c r="AEZ30" s="22"/>
      <c r="AFA30" s="22"/>
      <c r="AFB30" s="22"/>
      <c r="AFC30" s="22"/>
      <c r="AFD30" s="22"/>
      <c r="AFE30" s="22"/>
      <c r="AFF30" s="22"/>
      <c r="AFG30" s="22"/>
      <c r="AFH30" s="22"/>
      <c r="AFI30" s="22"/>
      <c r="AFJ30" s="22"/>
      <c r="AFK30" s="22"/>
      <c r="AFL30" s="22"/>
      <c r="AFM30" s="22"/>
      <c r="AFN30" s="22"/>
      <c r="AFO30" s="22"/>
      <c r="AFP30" s="22"/>
      <c r="AFQ30" s="22"/>
      <c r="AFR30" s="22"/>
      <c r="AFS30" s="22"/>
      <c r="AFT30" s="22"/>
      <c r="AFU30" s="22"/>
      <c r="AFV30" s="22"/>
      <c r="AFW30" s="22"/>
      <c r="AFX30" s="22"/>
      <c r="AFY30" s="22"/>
      <c r="AFZ30" s="22"/>
      <c r="AGA30" s="22"/>
      <c r="AGB30" s="22"/>
      <c r="AGC30" s="22"/>
      <c r="AGD30" s="22"/>
      <c r="AGE30" s="22"/>
      <c r="AGF30" s="22"/>
      <c r="AGG30" s="22"/>
      <c r="AGH30" s="22"/>
      <c r="AGI30" s="22"/>
      <c r="AGJ30" s="22"/>
      <c r="AGK30" s="22"/>
      <c r="AGL30" s="22"/>
      <c r="AGM30" s="22"/>
      <c r="AGN30" s="22"/>
      <c r="AGO30" s="22"/>
      <c r="AGP30" s="22"/>
      <c r="AGQ30" s="22"/>
      <c r="AGR30" s="22"/>
      <c r="AGS30" s="22"/>
      <c r="AGT30" s="22"/>
      <c r="AGU30" s="22"/>
      <c r="AGV30" s="22"/>
      <c r="AGW30" s="22"/>
      <c r="AGX30" s="22"/>
      <c r="AGY30" s="22"/>
      <c r="AGZ30" s="22"/>
      <c r="AHA30" s="22"/>
      <c r="AHB30" s="22"/>
      <c r="AHC30" s="22"/>
      <c r="AHD30" s="22"/>
      <c r="AHE30" s="22"/>
      <c r="AHF30" s="22"/>
      <c r="AHG30" s="22"/>
      <c r="AHH30" s="22"/>
      <c r="AHI30" s="22"/>
      <c r="AHJ30" s="22"/>
      <c r="AHK30" s="22"/>
      <c r="AHL30" s="22"/>
      <c r="AHM30" s="22"/>
      <c r="AHN30" s="22"/>
      <c r="AHO30" s="22"/>
      <c r="AHP30" s="22"/>
      <c r="AHQ30" s="22"/>
      <c r="AHR30" s="22"/>
      <c r="AHS30" s="22"/>
      <c r="AHT30" s="22"/>
      <c r="AHU30" s="22"/>
      <c r="AHV30" s="22"/>
      <c r="AHW30" s="22"/>
      <c r="AHX30" s="22"/>
      <c r="AHY30" s="22"/>
      <c r="AHZ30" s="22"/>
      <c r="AIA30" s="22"/>
      <c r="AIB30" s="22"/>
      <c r="AIC30" s="22"/>
      <c r="AID30" s="22"/>
      <c r="AIE30" s="22"/>
      <c r="AIF30" s="22"/>
      <c r="AIG30" s="22"/>
      <c r="AIH30" s="22"/>
      <c r="AII30" s="22"/>
      <c r="AIJ30" s="22"/>
      <c r="AIK30" s="22"/>
      <c r="AIL30" s="22"/>
      <c r="AIM30" s="22"/>
      <c r="AIN30" s="22"/>
      <c r="AIO30" s="22"/>
      <c r="AIP30" s="22"/>
      <c r="AIQ30" s="22"/>
      <c r="AIR30" s="22"/>
      <c r="AIS30" s="22"/>
      <c r="AIT30" s="22"/>
      <c r="AIU30" s="22"/>
      <c r="AIV30" s="22"/>
      <c r="AIW30" s="22"/>
      <c r="AIX30" s="22"/>
      <c r="AIY30" s="22"/>
      <c r="AIZ30" s="22"/>
      <c r="AJA30" s="22"/>
      <c r="AJB30" s="22"/>
      <c r="AJC30" s="22"/>
      <c r="AJD30" s="22"/>
      <c r="AJE30" s="22"/>
      <c r="AJF30" s="22"/>
      <c r="AJG30" s="22"/>
      <c r="AJH30" s="22"/>
      <c r="AJI30" s="22"/>
      <c r="AJJ30" s="22"/>
      <c r="AJK30" s="22"/>
      <c r="AJL30" s="22"/>
      <c r="AJM30" s="22"/>
      <c r="AJN30" s="22"/>
      <c r="AJO30" s="22"/>
      <c r="AJP30" s="22"/>
      <c r="AJQ30" s="22"/>
      <c r="AJR30" s="22"/>
      <c r="AJS30" s="22"/>
      <c r="AJT30" s="22"/>
      <c r="AJU30" s="22"/>
      <c r="AJV30" s="22"/>
      <c r="AJW30" s="22"/>
      <c r="AJX30" s="22"/>
      <c r="AJY30" s="22"/>
      <c r="AJZ30" s="22"/>
      <c r="AKA30" s="22"/>
      <c r="AKB30" s="22"/>
      <c r="AKC30" s="22"/>
      <c r="AKD30" s="22"/>
      <c r="AKE30" s="22"/>
      <c r="AKF30" s="22"/>
      <c r="AKG30" s="22"/>
      <c r="AKH30" s="22"/>
      <c r="AKI30" s="22"/>
      <c r="AKJ30" s="22"/>
      <c r="AKK30" s="22"/>
      <c r="AKL30" s="22"/>
      <c r="AKM30" s="22"/>
      <c r="AKN30" s="22"/>
      <c r="AKO30" s="22"/>
      <c r="AKP30" s="22"/>
      <c r="AKQ30" s="22"/>
      <c r="AKR30" s="22"/>
      <c r="AKS30" s="22"/>
      <c r="AKT30" s="22"/>
      <c r="AKU30" s="22"/>
      <c r="AKV30" s="22"/>
      <c r="AKW30" s="22"/>
      <c r="AKX30" s="22"/>
      <c r="AKY30" s="22"/>
      <c r="AKZ30" s="22"/>
      <c r="ALA30" s="22"/>
    </row>
    <row r="31" spans="1:989" s="122" customFormat="1" ht="27.75" customHeight="1" x14ac:dyDescent="0.2">
      <c r="A31" s="131" t="s">
        <v>8</v>
      </c>
      <c r="B31" s="26">
        <v>88316</v>
      </c>
      <c r="C31" s="72" t="s">
        <v>72</v>
      </c>
      <c r="D31" s="27" t="s">
        <v>48</v>
      </c>
      <c r="E31" s="127">
        <v>0.58879999999999999</v>
      </c>
      <c r="F31" s="29">
        <v>22</v>
      </c>
      <c r="G31" s="87">
        <f t="shared" si="3"/>
        <v>12.9536</v>
      </c>
    </row>
    <row r="32" spans="1:989" s="122" customFormat="1" ht="27.75" customHeight="1" x14ac:dyDescent="0.2">
      <c r="A32" s="26" t="s">
        <v>69</v>
      </c>
      <c r="B32" s="26" t="s">
        <v>132</v>
      </c>
      <c r="C32" s="72" t="s">
        <v>179</v>
      </c>
      <c r="D32" s="33" t="s">
        <v>119</v>
      </c>
      <c r="E32" s="128">
        <v>3.24</v>
      </c>
      <c r="F32" s="29">
        <v>7.78</v>
      </c>
      <c r="G32" s="87">
        <f>E32*F32</f>
        <v>25.207200000000004</v>
      </c>
      <c r="I32" s="130"/>
    </row>
    <row r="33" spans="1:989" s="23" customFormat="1" ht="27.75" customHeight="1" x14ac:dyDescent="0.2">
      <c r="A33" s="131" t="s">
        <v>69</v>
      </c>
      <c r="B33" s="26" t="s">
        <v>133</v>
      </c>
      <c r="C33" s="72" t="s">
        <v>180</v>
      </c>
      <c r="D33" s="33" t="s">
        <v>119</v>
      </c>
      <c r="E33" s="128">
        <v>0.46</v>
      </c>
      <c r="F33" s="29">
        <v>8.85</v>
      </c>
      <c r="G33" s="87">
        <f>E33*F33</f>
        <v>4.0709999999999997</v>
      </c>
      <c r="H33" s="122"/>
      <c r="I33" s="130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  <c r="GY33" s="22"/>
      <c r="GZ33" s="22"/>
      <c r="HA33" s="22"/>
      <c r="HB33" s="22"/>
      <c r="HC33" s="22"/>
      <c r="HD33" s="22"/>
      <c r="HE33" s="22"/>
      <c r="HF33" s="22"/>
      <c r="HG33" s="22"/>
      <c r="HH33" s="22"/>
      <c r="HI33" s="22"/>
      <c r="HJ33" s="22"/>
      <c r="HK33" s="22"/>
      <c r="HL33" s="22"/>
      <c r="HM33" s="22"/>
      <c r="HN33" s="22"/>
      <c r="HO33" s="22"/>
      <c r="HP33" s="22"/>
      <c r="HQ33" s="22"/>
      <c r="HR33" s="22"/>
      <c r="HS33" s="22"/>
      <c r="HT33" s="22"/>
      <c r="HU33" s="22"/>
      <c r="HV33" s="22"/>
      <c r="HW33" s="22"/>
      <c r="HX33" s="22"/>
      <c r="HY33" s="22"/>
      <c r="HZ33" s="22"/>
      <c r="IA33" s="22"/>
      <c r="IB33" s="22"/>
      <c r="IC33" s="22"/>
      <c r="ID33" s="22"/>
      <c r="IE33" s="22"/>
      <c r="IF33" s="22"/>
      <c r="IG33" s="22"/>
      <c r="IH33" s="22"/>
      <c r="II33" s="22"/>
      <c r="IJ33" s="22"/>
      <c r="IK33" s="22"/>
      <c r="IL33" s="22"/>
      <c r="IM33" s="22"/>
      <c r="IN33" s="22"/>
      <c r="IO33" s="22"/>
      <c r="IP33" s="22"/>
      <c r="IQ33" s="22"/>
      <c r="IR33" s="22"/>
      <c r="IS33" s="22"/>
      <c r="IT33" s="22"/>
      <c r="IU33" s="22"/>
      <c r="IV33" s="22"/>
      <c r="IW33" s="22"/>
      <c r="IX33" s="22"/>
      <c r="IY33" s="22"/>
      <c r="IZ33" s="22"/>
      <c r="JA33" s="22"/>
      <c r="JB33" s="22"/>
      <c r="JC33" s="22"/>
      <c r="JD33" s="22"/>
      <c r="JE33" s="22"/>
      <c r="JF33" s="22"/>
      <c r="JG33" s="22"/>
      <c r="JH33" s="22"/>
      <c r="JI33" s="22"/>
      <c r="JJ33" s="22"/>
      <c r="JK33" s="22"/>
      <c r="JL33" s="22"/>
      <c r="JM33" s="22"/>
      <c r="JN33" s="22"/>
      <c r="JO33" s="22"/>
      <c r="JP33" s="22"/>
      <c r="JQ33" s="22"/>
      <c r="JR33" s="22"/>
      <c r="JS33" s="22"/>
      <c r="JT33" s="22"/>
      <c r="JU33" s="22"/>
      <c r="JV33" s="22"/>
      <c r="JW33" s="22"/>
      <c r="JX33" s="22"/>
      <c r="JY33" s="22"/>
      <c r="JZ33" s="22"/>
      <c r="KA33" s="22"/>
      <c r="KB33" s="22"/>
      <c r="KC33" s="22"/>
      <c r="KD33" s="22"/>
      <c r="KE33" s="22"/>
      <c r="KF33" s="22"/>
      <c r="KG33" s="22"/>
      <c r="KH33" s="22"/>
      <c r="KI33" s="22"/>
      <c r="KJ33" s="22"/>
      <c r="KK33" s="22"/>
      <c r="KL33" s="22"/>
      <c r="KM33" s="22"/>
      <c r="KN33" s="22"/>
      <c r="KO33" s="22"/>
      <c r="KP33" s="22"/>
      <c r="KQ33" s="22"/>
      <c r="KR33" s="22"/>
      <c r="KS33" s="22"/>
      <c r="KT33" s="22"/>
      <c r="KU33" s="22"/>
      <c r="KV33" s="22"/>
      <c r="KW33" s="22"/>
      <c r="KX33" s="22"/>
      <c r="KY33" s="22"/>
      <c r="KZ33" s="22"/>
      <c r="LA33" s="22"/>
      <c r="LB33" s="22"/>
      <c r="LC33" s="22"/>
      <c r="LD33" s="22"/>
      <c r="LE33" s="22"/>
      <c r="LF33" s="22"/>
      <c r="LG33" s="22"/>
      <c r="LH33" s="22"/>
      <c r="LI33" s="22"/>
      <c r="LJ33" s="22"/>
      <c r="LK33" s="22"/>
      <c r="LL33" s="22"/>
      <c r="LM33" s="22"/>
      <c r="LN33" s="22"/>
      <c r="LO33" s="22"/>
      <c r="LP33" s="22"/>
      <c r="LQ33" s="22"/>
      <c r="LR33" s="22"/>
      <c r="LS33" s="22"/>
      <c r="LT33" s="22"/>
      <c r="LU33" s="22"/>
      <c r="LV33" s="22"/>
      <c r="LW33" s="22"/>
      <c r="LX33" s="22"/>
      <c r="LY33" s="22"/>
      <c r="LZ33" s="22"/>
      <c r="MA33" s="22"/>
      <c r="MB33" s="22"/>
      <c r="MC33" s="22"/>
      <c r="MD33" s="22"/>
      <c r="ME33" s="22"/>
      <c r="MF33" s="22"/>
      <c r="MG33" s="22"/>
      <c r="MH33" s="22"/>
      <c r="MI33" s="22"/>
      <c r="MJ33" s="22"/>
      <c r="MK33" s="22"/>
      <c r="ML33" s="22"/>
      <c r="MM33" s="22"/>
      <c r="MN33" s="22"/>
      <c r="MO33" s="22"/>
      <c r="MP33" s="22"/>
      <c r="MQ33" s="22"/>
      <c r="MR33" s="22"/>
      <c r="MS33" s="22"/>
      <c r="MT33" s="22"/>
      <c r="MU33" s="22"/>
      <c r="MV33" s="22"/>
      <c r="MW33" s="22"/>
      <c r="MX33" s="22"/>
      <c r="MY33" s="22"/>
      <c r="MZ33" s="22"/>
      <c r="NA33" s="22"/>
      <c r="NB33" s="22"/>
      <c r="NC33" s="22"/>
      <c r="ND33" s="22"/>
      <c r="NE33" s="22"/>
      <c r="NF33" s="22"/>
      <c r="NG33" s="22"/>
      <c r="NH33" s="22"/>
      <c r="NI33" s="22"/>
      <c r="NJ33" s="22"/>
      <c r="NK33" s="22"/>
      <c r="NL33" s="22"/>
      <c r="NM33" s="22"/>
      <c r="NN33" s="22"/>
      <c r="NO33" s="22"/>
      <c r="NP33" s="22"/>
      <c r="NQ33" s="22"/>
      <c r="NR33" s="22"/>
      <c r="NS33" s="22"/>
      <c r="NT33" s="22"/>
      <c r="NU33" s="22"/>
      <c r="NV33" s="22"/>
      <c r="NW33" s="22"/>
      <c r="NX33" s="22"/>
      <c r="NY33" s="22"/>
      <c r="NZ33" s="22"/>
      <c r="OA33" s="22"/>
      <c r="OB33" s="22"/>
      <c r="OC33" s="22"/>
      <c r="OD33" s="22"/>
      <c r="OE33" s="22"/>
      <c r="OF33" s="22"/>
      <c r="OG33" s="22"/>
      <c r="OH33" s="22"/>
      <c r="OI33" s="22"/>
      <c r="OJ33" s="22"/>
      <c r="OK33" s="22"/>
      <c r="OL33" s="22"/>
      <c r="OM33" s="22"/>
      <c r="ON33" s="22"/>
      <c r="OO33" s="22"/>
      <c r="OP33" s="22"/>
      <c r="OQ33" s="22"/>
      <c r="OR33" s="22"/>
      <c r="OS33" s="22"/>
      <c r="OT33" s="22"/>
      <c r="OU33" s="22"/>
      <c r="OV33" s="22"/>
      <c r="OW33" s="22"/>
      <c r="OX33" s="22"/>
      <c r="OY33" s="22"/>
      <c r="OZ33" s="22"/>
      <c r="PA33" s="22"/>
      <c r="PB33" s="22"/>
      <c r="PC33" s="22"/>
      <c r="PD33" s="22"/>
      <c r="PE33" s="22"/>
      <c r="PF33" s="22"/>
      <c r="PG33" s="22"/>
      <c r="PH33" s="22"/>
      <c r="PI33" s="22"/>
      <c r="PJ33" s="22"/>
      <c r="PK33" s="22"/>
      <c r="PL33" s="22"/>
      <c r="PM33" s="22"/>
      <c r="PN33" s="22"/>
      <c r="PO33" s="22"/>
      <c r="PP33" s="22"/>
      <c r="PQ33" s="22"/>
      <c r="PR33" s="22"/>
      <c r="PS33" s="22"/>
      <c r="PT33" s="22"/>
      <c r="PU33" s="22"/>
      <c r="PV33" s="22"/>
      <c r="PW33" s="22"/>
      <c r="PX33" s="22"/>
      <c r="PY33" s="22"/>
      <c r="PZ33" s="22"/>
      <c r="QA33" s="22"/>
      <c r="QB33" s="22"/>
      <c r="QC33" s="22"/>
      <c r="QD33" s="22"/>
      <c r="QE33" s="22"/>
      <c r="QF33" s="22"/>
      <c r="QG33" s="22"/>
      <c r="QH33" s="22"/>
      <c r="QI33" s="22"/>
      <c r="QJ33" s="22"/>
      <c r="QK33" s="22"/>
      <c r="QL33" s="22"/>
      <c r="QM33" s="22"/>
      <c r="QN33" s="22"/>
      <c r="QO33" s="22"/>
      <c r="QP33" s="22"/>
      <c r="QQ33" s="22"/>
      <c r="QR33" s="22"/>
      <c r="QS33" s="22"/>
      <c r="QT33" s="22"/>
      <c r="QU33" s="22"/>
      <c r="QV33" s="22"/>
      <c r="QW33" s="22"/>
      <c r="QX33" s="22"/>
      <c r="QY33" s="22"/>
      <c r="QZ33" s="22"/>
      <c r="RA33" s="22"/>
      <c r="RB33" s="22"/>
      <c r="RC33" s="22"/>
      <c r="RD33" s="22"/>
      <c r="RE33" s="22"/>
      <c r="RF33" s="22"/>
      <c r="RG33" s="22"/>
      <c r="RH33" s="22"/>
      <c r="RI33" s="22"/>
      <c r="RJ33" s="22"/>
      <c r="RK33" s="22"/>
      <c r="RL33" s="22"/>
      <c r="RM33" s="22"/>
      <c r="RN33" s="22"/>
      <c r="RO33" s="22"/>
      <c r="RP33" s="22"/>
      <c r="RQ33" s="22"/>
      <c r="RR33" s="22"/>
      <c r="RS33" s="22"/>
      <c r="RT33" s="22"/>
      <c r="RU33" s="22"/>
      <c r="RV33" s="22"/>
      <c r="RW33" s="22"/>
      <c r="RX33" s="22"/>
      <c r="RY33" s="22"/>
      <c r="RZ33" s="22"/>
      <c r="SA33" s="22"/>
      <c r="SB33" s="22"/>
      <c r="SC33" s="22"/>
      <c r="SD33" s="22"/>
      <c r="SE33" s="22"/>
      <c r="SF33" s="22"/>
      <c r="SG33" s="22"/>
      <c r="SH33" s="22"/>
      <c r="SI33" s="22"/>
      <c r="SJ33" s="22"/>
      <c r="SK33" s="22"/>
      <c r="SL33" s="22"/>
      <c r="SM33" s="22"/>
      <c r="SN33" s="22"/>
      <c r="SO33" s="22"/>
      <c r="SP33" s="22"/>
      <c r="SQ33" s="22"/>
      <c r="SR33" s="22"/>
      <c r="SS33" s="22"/>
      <c r="ST33" s="22"/>
      <c r="SU33" s="22"/>
      <c r="SV33" s="22"/>
      <c r="SW33" s="22"/>
      <c r="SX33" s="22"/>
      <c r="SY33" s="22"/>
      <c r="SZ33" s="22"/>
      <c r="TA33" s="22"/>
      <c r="TB33" s="22"/>
      <c r="TC33" s="22"/>
      <c r="TD33" s="22"/>
      <c r="TE33" s="22"/>
      <c r="TF33" s="22"/>
      <c r="TG33" s="22"/>
      <c r="TH33" s="22"/>
      <c r="TI33" s="22"/>
      <c r="TJ33" s="22"/>
      <c r="TK33" s="22"/>
      <c r="TL33" s="22"/>
      <c r="TM33" s="22"/>
      <c r="TN33" s="22"/>
      <c r="TO33" s="22"/>
      <c r="TP33" s="22"/>
      <c r="TQ33" s="22"/>
      <c r="TR33" s="22"/>
      <c r="TS33" s="22"/>
      <c r="TT33" s="22"/>
      <c r="TU33" s="22"/>
      <c r="TV33" s="22"/>
      <c r="TW33" s="22"/>
      <c r="TX33" s="22"/>
      <c r="TY33" s="22"/>
      <c r="TZ33" s="22"/>
      <c r="UA33" s="22"/>
      <c r="UB33" s="22"/>
      <c r="UC33" s="22"/>
      <c r="UD33" s="22"/>
      <c r="UE33" s="22"/>
      <c r="UF33" s="22"/>
      <c r="UG33" s="22"/>
      <c r="UH33" s="22"/>
      <c r="UI33" s="22"/>
      <c r="UJ33" s="22"/>
      <c r="UK33" s="22"/>
      <c r="UL33" s="22"/>
      <c r="UM33" s="22"/>
      <c r="UN33" s="22"/>
      <c r="UO33" s="22"/>
      <c r="UP33" s="22"/>
      <c r="UQ33" s="22"/>
      <c r="UR33" s="22"/>
      <c r="US33" s="22"/>
      <c r="UT33" s="22"/>
      <c r="UU33" s="22"/>
      <c r="UV33" s="22"/>
      <c r="UW33" s="22"/>
      <c r="UX33" s="22"/>
      <c r="UY33" s="22"/>
      <c r="UZ33" s="22"/>
      <c r="VA33" s="22"/>
      <c r="VB33" s="22"/>
      <c r="VC33" s="22"/>
      <c r="VD33" s="22"/>
      <c r="VE33" s="22"/>
      <c r="VF33" s="22"/>
      <c r="VG33" s="22"/>
      <c r="VH33" s="22"/>
      <c r="VI33" s="22"/>
      <c r="VJ33" s="22"/>
      <c r="VK33" s="22"/>
      <c r="VL33" s="22"/>
      <c r="VM33" s="22"/>
      <c r="VN33" s="22"/>
      <c r="VO33" s="22"/>
      <c r="VP33" s="22"/>
      <c r="VQ33" s="22"/>
      <c r="VR33" s="22"/>
      <c r="VS33" s="22"/>
      <c r="VT33" s="22"/>
      <c r="VU33" s="22"/>
      <c r="VV33" s="22"/>
      <c r="VW33" s="22"/>
      <c r="VX33" s="22"/>
      <c r="VY33" s="22"/>
      <c r="VZ33" s="22"/>
      <c r="WA33" s="22"/>
      <c r="WB33" s="22"/>
      <c r="WC33" s="22"/>
      <c r="WD33" s="22"/>
      <c r="WE33" s="22"/>
      <c r="WF33" s="22"/>
      <c r="WG33" s="22"/>
      <c r="WH33" s="22"/>
      <c r="WI33" s="22"/>
      <c r="WJ33" s="22"/>
      <c r="WK33" s="22"/>
      <c r="WL33" s="22"/>
      <c r="WM33" s="22"/>
      <c r="WN33" s="22"/>
      <c r="WO33" s="22"/>
      <c r="WP33" s="22"/>
      <c r="WQ33" s="22"/>
      <c r="WR33" s="22"/>
      <c r="WS33" s="22"/>
      <c r="WT33" s="22"/>
      <c r="WU33" s="22"/>
      <c r="WV33" s="22"/>
      <c r="WW33" s="22"/>
      <c r="WX33" s="22"/>
      <c r="WY33" s="22"/>
      <c r="WZ33" s="22"/>
      <c r="XA33" s="22"/>
      <c r="XB33" s="22"/>
      <c r="XC33" s="22"/>
      <c r="XD33" s="22"/>
      <c r="XE33" s="22"/>
      <c r="XF33" s="22"/>
      <c r="XG33" s="22"/>
      <c r="XH33" s="22"/>
      <c r="XI33" s="22"/>
      <c r="XJ33" s="22"/>
      <c r="XK33" s="22"/>
      <c r="XL33" s="22"/>
      <c r="XM33" s="22"/>
      <c r="XN33" s="22"/>
      <c r="XO33" s="22"/>
      <c r="XP33" s="22"/>
      <c r="XQ33" s="22"/>
      <c r="XR33" s="22"/>
      <c r="XS33" s="22"/>
      <c r="XT33" s="22"/>
      <c r="XU33" s="22"/>
      <c r="XV33" s="22"/>
      <c r="XW33" s="22"/>
      <c r="XX33" s="22"/>
      <c r="XY33" s="22"/>
      <c r="XZ33" s="22"/>
      <c r="YA33" s="22"/>
      <c r="YB33" s="22"/>
      <c r="YC33" s="22"/>
      <c r="YD33" s="22"/>
      <c r="YE33" s="22"/>
      <c r="YF33" s="22"/>
      <c r="YG33" s="22"/>
      <c r="YH33" s="22"/>
      <c r="YI33" s="22"/>
      <c r="YJ33" s="22"/>
      <c r="YK33" s="22"/>
      <c r="YL33" s="22"/>
      <c r="YM33" s="22"/>
      <c r="YN33" s="22"/>
      <c r="YO33" s="22"/>
      <c r="YP33" s="22"/>
      <c r="YQ33" s="22"/>
      <c r="YR33" s="22"/>
      <c r="YS33" s="22"/>
      <c r="YT33" s="22"/>
      <c r="YU33" s="22"/>
      <c r="YV33" s="22"/>
      <c r="YW33" s="22"/>
      <c r="YX33" s="22"/>
      <c r="YY33" s="22"/>
      <c r="YZ33" s="22"/>
      <c r="ZA33" s="22"/>
      <c r="ZB33" s="22"/>
      <c r="ZC33" s="22"/>
      <c r="ZD33" s="22"/>
      <c r="ZE33" s="22"/>
      <c r="ZF33" s="22"/>
      <c r="ZG33" s="22"/>
      <c r="ZH33" s="22"/>
      <c r="ZI33" s="22"/>
      <c r="ZJ33" s="22"/>
      <c r="ZK33" s="22"/>
      <c r="ZL33" s="22"/>
      <c r="ZM33" s="22"/>
      <c r="ZN33" s="22"/>
      <c r="ZO33" s="22"/>
      <c r="ZP33" s="22"/>
      <c r="ZQ33" s="22"/>
      <c r="ZR33" s="22"/>
      <c r="ZS33" s="22"/>
      <c r="ZT33" s="22"/>
      <c r="ZU33" s="22"/>
      <c r="ZV33" s="22"/>
      <c r="ZW33" s="22"/>
      <c r="ZX33" s="22"/>
      <c r="ZY33" s="22"/>
      <c r="ZZ33" s="22"/>
      <c r="AAA33" s="22"/>
      <c r="AAB33" s="22"/>
      <c r="AAC33" s="22"/>
      <c r="AAD33" s="22"/>
      <c r="AAE33" s="22"/>
      <c r="AAF33" s="22"/>
      <c r="AAG33" s="22"/>
      <c r="AAH33" s="22"/>
      <c r="AAI33" s="22"/>
      <c r="AAJ33" s="22"/>
      <c r="AAK33" s="22"/>
      <c r="AAL33" s="22"/>
      <c r="AAM33" s="22"/>
      <c r="AAN33" s="22"/>
      <c r="AAO33" s="22"/>
      <c r="AAP33" s="22"/>
      <c r="AAQ33" s="22"/>
      <c r="AAR33" s="22"/>
      <c r="AAS33" s="22"/>
      <c r="AAT33" s="22"/>
      <c r="AAU33" s="22"/>
      <c r="AAV33" s="22"/>
      <c r="AAW33" s="22"/>
      <c r="AAX33" s="22"/>
      <c r="AAY33" s="22"/>
      <c r="AAZ33" s="22"/>
      <c r="ABA33" s="22"/>
      <c r="ABB33" s="22"/>
      <c r="ABC33" s="22"/>
      <c r="ABD33" s="22"/>
      <c r="ABE33" s="22"/>
      <c r="ABF33" s="22"/>
      <c r="ABG33" s="22"/>
      <c r="ABH33" s="22"/>
      <c r="ABI33" s="22"/>
      <c r="ABJ33" s="22"/>
      <c r="ABK33" s="22"/>
      <c r="ABL33" s="22"/>
      <c r="ABM33" s="22"/>
      <c r="ABN33" s="22"/>
      <c r="ABO33" s="22"/>
      <c r="ABP33" s="22"/>
      <c r="ABQ33" s="22"/>
      <c r="ABR33" s="22"/>
      <c r="ABS33" s="22"/>
      <c r="ABT33" s="22"/>
      <c r="ABU33" s="22"/>
      <c r="ABV33" s="22"/>
      <c r="ABW33" s="22"/>
      <c r="ABX33" s="22"/>
      <c r="ABY33" s="22"/>
      <c r="ABZ33" s="22"/>
      <c r="ACA33" s="22"/>
      <c r="ACB33" s="22"/>
      <c r="ACC33" s="22"/>
      <c r="ACD33" s="22"/>
      <c r="ACE33" s="22"/>
      <c r="ACF33" s="22"/>
      <c r="ACG33" s="22"/>
      <c r="ACH33" s="22"/>
      <c r="ACI33" s="22"/>
      <c r="ACJ33" s="22"/>
      <c r="ACK33" s="22"/>
      <c r="ACL33" s="22"/>
      <c r="ACM33" s="22"/>
      <c r="ACN33" s="22"/>
      <c r="ACO33" s="22"/>
      <c r="ACP33" s="22"/>
      <c r="ACQ33" s="22"/>
      <c r="ACR33" s="22"/>
      <c r="ACS33" s="22"/>
      <c r="ACT33" s="22"/>
      <c r="ACU33" s="22"/>
      <c r="ACV33" s="22"/>
      <c r="ACW33" s="22"/>
      <c r="ACX33" s="22"/>
      <c r="ACY33" s="22"/>
      <c r="ACZ33" s="22"/>
      <c r="ADA33" s="22"/>
      <c r="ADB33" s="22"/>
      <c r="ADC33" s="22"/>
      <c r="ADD33" s="22"/>
      <c r="ADE33" s="22"/>
      <c r="ADF33" s="22"/>
      <c r="ADG33" s="22"/>
      <c r="ADH33" s="22"/>
      <c r="ADI33" s="22"/>
      <c r="ADJ33" s="22"/>
      <c r="ADK33" s="22"/>
      <c r="ADL33" s="22"/>
      <c r="ADM33" s="22"/>
      <c r="ADN33" s="22"/>
      <c r="ADO33" s="22"/>
      <c r="ADP33" s="22"/>
      <c r="ADQ33" s="22"/>
      <c r="ADR33" s="22"/>
      <c r="ADS33" s="22"/>
      <c r="ADT33" s="22"/>
      <c r="ADU33" s="22"/>
      <c r="ADV33" s="22"/>
      <c r="ADW33" s="22"/>
      <c r="ADX33" s="22"/>
      <c r="ADY33" s="22"/>
      <c r="ADZ33" s="22"/>
      <c r="AEA33" s="22"/>
      <c r="AEB33" s="22"/>
      <c r="AEC33" s="22"/>
      <c r="AED33" s="22"/>
      <c r="AEE33" s="22"/>
      <c r="AEF33" s="22"/>
      <c r="AEG33" s="22"/>
      <c r="AEH33" s="22"/>
      <c r="AEI33" s="22"/>
      <c r="AEJ33" s="22"/>
      <c r="AEK33" s="22"/>
      <c r="AEL33" s="22"/>
      <c r="AEM33" s="22"/>
      <c r="AEN33" s="22"/>
      <c r="AEO33" s="22"/>
      <c r="AEP33" s="22"/>
      <c r="AEQ33" s="22"/>
      <c r="AER33" s="22"/>
      <c r="AES33" s="22"/>
      <c r="AET33" s="22"/>
      <c r="AEU33" s="22"/>
      <c r="AEV33" s="22"/>
      <c r="AEW33" s="22"/>
      <c r="AEX33" s="22"/>
      <c r="AEY33" s="22"/>
      <c r="AEZ33" s="22"/>
      <c r="AFA33" s="22"/>
      <c r="AFB33" s="22"/>
      <c r="AFC33" s="22"/>
      <c r="AFD33" s="22"/>
      <c r="AFE33" s="22"/>
      <c r="AFF33" s="22"/>
      <c r="AFG33" s="22"/>
      <c r="AFH33" s="22"/>
      <c r="AFI33" s="22"/>
      <c r="AFJ33" s="22"/>
      <c r="AFK33" s="22"/>
      <c r="AFL33" s="22"/>
      <c r="AFM33" s="22"/>
      <c r="AFN33" s="22"/>
      <c r="AFO33" s="22"/>
      <c r="AFP33" s="22"/>
      <c r="AFQ33" s="22"/>
      <c r="AFR33" s="22"/>
      <c r="AFS33" s="22"/>
      <c r="AFT33" s="22"/>
      <c r="AFU33" s="22"/>
      <c r="AFV33" s="22"/>
      <c r="AFW33" s="22"/>
      <c r="AFX33" s="22"/>
      <c r="AFY33" s="22"/>
      <c r="AFZ33" s="22"/>
      <c r="AGA33" s="22"/>
      <c r="AGB33" s="22"/>
      <c r="AGC33" s="22"/>
      <c r="AGD33" s="22"/>
      <c r="AGE33" s="22"/>
      <c r="AGF33" s="22"/>
      <c r="AGG33" s="22"/>
      <c r="AGH33" s="22"/>
      <c r="AGI33" s="22"/>
      <c r="AGJ33" s="22"/>
      <c r="AGK33" s="22"/>
      <c r="AGL33" s="22"/>
      <c r="AGM33" s="22"/>
      <c r="AGN33" s="22"/>
      <c r="AGO33" s="22"/>
      <c r="AGP33" s="22"/>
      <c r="AGQ33" s="22"/>
      <c r="AGR33" s="22"/>
      <c r="AGS33" s="22"/>
      <c r="AGT33" s="22"/>
      <c r="AGU33" s="22"/>
      <c r="AGV33" s="22"/>
      <c r="AGW33" s="22"/>
      <c r="AGX33" s="22"/>
      <c r="AGY33" s="22"/>
      <c r="AGZ33" s="22"/>
      <c r="AHA33" s="22"/>
      <c r="AHB33" s="22"/>
      <c r="AHC33" s="22"/>
      <c r="AHD33" s="22"/>
      <c r="AHE33" s="22"/>
      <c r="AHF33" s="22"/>
      <c r="AHG33" s="22"/>
      <c r="AHH33" s="22"/>
      <c r="AHI33" s="22"/>
      <c r="AHJ33" s="22"/>
      <c r="AHK33" s="22"/>
      <c r="AHL33" s="22"/>
      <c r="AHM33" s="22"/>
      <c r="AHN33" s="22"/>
      <c r="AHO33" s="22"/>
      <c r="AHP33" s="22"/>
      <c r="AHQ33" s="22"/>
      <c r="AHR33" s="22"/>
      <c r="AHS33" s="22"/>
      <c r="AHT33" s="22"/>
      <c r="AHU33" s="22"/>
      <c r="AHV33" s="22"/>
      <c r="AHW33" s="22"/>
      <c r="AHX33" s="22"/>
      <c r="AHY33" s="22"/>
      <c r="AHZ33" s="22"/>
      <c r="AIA33" s="22"/>
      <c r="AIB33" s="22"/>
      <c r="AIC33" s="22"/>
      <c r="AID33" s="22"/>
      <c r="AIE33" s="22"/>
      <c r="AIF33" s="22"/>
      <c r="AIG33" s="22"/>
      <c r="AIH33" s="22"/>
      <c r="AII33" s="22"/>
      <c r="AIJ33" s="22"/>
      <c r="AIK33" s="22"/>
      <c r="AIL33" s="22"/>
      <c r="AIM33" s="22"/>
      <c r="AIN33" s="22"/>
      <c r="AIO33" s="22"/>
      <c r="AIP33" s="22"/>
      <c r="AIQ33" s="22"/>
      <c r="AIR33" s="22"/>
      <c r="AIS33" s="22"/>
      <c r="AIT33" s="22"/>
      <c r="AIU33" s="22"/>
      <c r="AIV33" s="22"/>
      <c r="AIW33" s="22"/>
      <c r="AIX33" s="22"/>
      <c r="AIY33" s="22"/>
      <c r="AIZ33" s="22"/>
      <c r="AJA33" s="22"/>
      <c r="AJB33" s="22"/>
      <c r="AJC33" s="22"/>
      <c r="AJD33" s="22"/>
      <c r="AJE33" s="22"/>
      <c r="AJF33" s="22"/>
      <c r="AJG33" s="22"/>
      <c r="AJH33" s="22"/>
      <c r="AJI33" s="22"/>
      <c r="AJJ33" s="22"/>
      <c r="AJK33" s="22"/>
      <c r="AJL33" s="22"/>
      <c r="AJM33" s="22"/>
      <c r="AJN33" s="22"/>
      <c r="AJO33" s="22"/>
      <c r="AJP33" s="22"/>
      <c r="AJQ33" s="22"/>
      <c r="AJR33" s="22"/>
      <c r="AJS33" s="22"/>
      <c r="AJT33" s="22"/>
      <c r="AJU33" s="22"/>
      <c r="AJV33" s="22"/>
      <c r="AJW33" s="22"/>
      <c r="AJX33" s="22"/>
      <c r="AJY33" s="22"/>
      <c r="AJZ33" s="22"/>
      <c r="AKA33" s="22"/>
      <c r="AKB33" s="22"/>
      <c r="AKC33" s="22"/>
      <c r="AKD33" s="22"/>
      <c r="AKE33" s="22"/>
      <c r="AKF33" s="22"/>
      <c r="AKG33" s="22"/>
      <c r="AKH33" s="22"/>
      <c r="AKI33" s="22"/>
      <c r="AKJ33" s="22"/>
      <c r="AKK33" s="22"/>
      <c r="AKL33" s="22"/>
      <c r="AKM33" s="22"/>
      <c r="AKN33" s="22"/>
      <c r="AKO33" s="22"/>
      <c r="AKP33" s="22"/>
      <c r="AKQ33" s="22"/>
      <c r="AKR33" s="22"/>
      <c r="AKS33" s="22"/>
      <c r="AKT33" s="22"/>
      <c r="AKU33" s="22"/>
      <c r="AKV33" s="22"/>
      <c r="AKW33" s="22"/>
      <c r="AKX33" s="22"/>
      <c r="AKY33" s="22"/>
      <c r="AKZ33" s="22"/>
      <c r="ALA33" s="22"/>
    </row>
    <row r="34" spans="1:989" s="122" customFormat="1" ht="27.75" customHeight="1" x14ac:dyDescent="0.2">
      <c r="A34" s="131" t="s">
        <v>69</v>
      </c>
      <c r="B34" s="123" t="s">
        <v>134</v>
      </c>
      <c r="C34" s="72" t="s">
        <v>181</v>
      </c>
      <c r="D34" s="123" t="s">
        <v>137</v>
      </c>
      <c r="E34" s="127">
        <v>4.9099999999999998E-2</v>
      </c>
      <c r="F34" s="29">
        <v>379.65</v>
      </c>
      <c r="G34" s="87">
        <f t="shared" ref="G34" si="5">E34*F34</f>
        <v>18.640814999999996</v>
      </c>
    </row>
    <row r="35" spans="1:989" s="122" customFormat="1" ht="27.75" customHeight="1" x14ac:dyDescent="0.2">
      <c r="A35" s="131" t="s">
        <v>69</v>
      </c>
      <c r="B35" s="123" t="s">
        <v>136</v>
      </c>
      <c r="C35" s="72" t="s">
        <v>135</v>
      </c>
      <c r="D35" s="123" t="s">
        <v>119</v>
      </c>
      <c r="E35" s="127">
        <f>(0.0048/4)*6</f>
        <v>7.1999999999999998E-3</v>
      </c>
      <c r="F35" s="29">
        <v>17.399999999999999</v>
      </c>
      <c r="G35" s="87">
        <f t="shared" ref="G35" si="6">E35*F35</f>
        <v>0.12527999999999997</v>
      </c>
    </row>
    <row r="36" spans="1:989" s="122" customFormat="1" x14ac:dyDescent="0.2">
      <c r="A36" s="226" t="s">
        <v>49</v>
      </c>
      <c r="B36" s="227"/>
      <c r="C36" s="227"/>
      <c r="D36" s="227"/>
      <c r="E36" s="227"/>
      <c r="F36" s="228"/>
      <c r="G36" s="85">
        <f>SUM(G27:G35)</f>
        <v>77.953291500000006</v>
      </c>
    </row>
    <row r="37" spans="1:989" customFormat="1" x14ac:dyDescent="0.2">
      <c r="C37" s="111"/>
      <c r="G37" s="80"/>
    </row>
    <row r="38" spans="1:989" s="23" customFormat="1" ht="18" customHeight="1" x14ac:dyDescent="0.2">
      <c r="A38" s="220" t="s">
        <v>41</v>
      </c>
      <c r="B38" s="220"/>
      <c r="C38" s="112" t="s">
        <v>42</v>
      </c>
      <c r="D38" s="112" t="s">
        <v>24</v>
      </c>
      <c r="E38" s="220" t="s">
        <v>10</v>
      </c>
      <c r="F38" s="220"/>
      <c r="G38" s="81" t="s">
        <v>43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  <c r="FL38" s="22"/>
      <c r="FM38" s="22"/>
      <c r="FN38" s="22"/>
      <c r="FO38" s="22"/>
      <c r="FP38" s="22"/>
      <c r="FQ38" s="22"/>
      <c r="FR38" s="22"/>
      <c r="FS38" s="22"/>
      <c r="FT38" s="22"/>
      <c r="FU38" s="22"/>
      <c r="FV38" s="22"/>
      <c r="FW38" s="22"/>
      <c r="FX38" s="22"/>
      <c r="FY38" s="22"/>
      <c r="FZ38" s="22"/>
      <c r="GA38" s="22"/>
      <c r="GB38" s="22"/>
      <c r="GC38" s="22"/>
      <c r="GD38" s="22"/>
      <c r="GE38" s="22"/>
      <c r="GF38" s="22"/>
      <c r="GG38" s="22"/>
      <c r="GH38" s="22"/>
      <c r="GI38" s="22"/>
      <c r="GJ38" s="22"/>
      <c r="GK38" s="22"/>
      <c r="GL38" s="22"/>
      <c r="GM38" s="22"/>
      <c r="GN38" s="22"/>
      <c r="GO38" s="22"/>
      <c r="GP38" s="22"/>
      <c r="GQ38" s="22"/>
      <c r="GR38" s="22"/>
      <c r="GS38" s="22"/>
      <c r="GT38" s="22"/>
      <c r="GU38" s="22"/>
      <c r="GV38" s="22"/>
      <c r="GW38" s="22"/>
      <c r="GX38" s="22"/>
      <c r="GY38" s="22"/>
      <c r="GZ38" s="22"/>
      <c r="HA38" s="22"/>
      <c r="HB38" s="22"/>
      <c r="HC38" s="22"/>
      <c r="HD38" s="22"/>
      <c r="HE38" s="22"/>
      <c r="HF38" s="22"/>
      <c r="HG38" s="22"/>
      <c r="HH38" s="22"/>
      <c r="HI38" s="22"/>
      <c r="HJ38" s="22"/>
      <c r="HK38" s="22"/>
      <c r="HL38" s="22"/>
      <c r="HM38" s="22"/>
      <c r="HN38" s="22"/>
      <c r="HO38" s="22"/>
      <c r="HP38" s="22"/>
      <c r="HQ38" s="22"/>
      <c r="HR38" s="22"/>
      <c r="HS38" s="22"/>
      <c r="HT38" s="22"/>
      <c r="HU38" s="22"/>
      <c r="HV38" s="22"/>
      <c r="HW38" s="22"/>
      <c r="HX38" s="22"/>
      <c r="HY38" s="22"/>
      <c r="HZ38" s="22"/>
      <c r="IA38" s="22"/>
      <c r="IB38" s="22"/>
      <c r="IC38" s="22"/>
      <c r="ID38" s="22"/>
      <c r="IE38" s="22"/>
      <c r="IF38" s="22"/>
      <c r="IG38" s="22"/>
      <c r="IH38" s="22"/>
      <c r="II38" s="22"/>
      <c r="IJ38" s="22"/>
      <c r="IK38" s="22"/>
      <c r="IL38" s="22"/>
      <c r="IM38" s="22"/>
      <c r="IN38" s="22"/>
      <c r="IO38" s="22"/>
      <c r="IP38" s="22"/>
      <c r="IQ38" s="22"/>
      <c r="IR38" s="22"/>
      <c r="IS38" s="22"/>
      <c r="IT38" s="22"/>
      <c r="IU38" s="22"/>
      <c r="IV38" s="22"/>
      <c r="IW38" s="22"/>
      <c r="IX38" s="22"/>
      <c r="IY38" s="22"/>
      <c r="IZ38" s="22"/>
      <c r="JA38" s="22"/>
      <c r="JB38" s="22"/>
      <c r="JC38" s="22"/>
      <c r="JD38" s="22"/>
      <c r="JE38" s="22"/>
      <c r="JF38" s="22"/>
      <c r="JG38" s="22"/>
      <c r="JH38" s="22"/>
      <c r="JI38" s="22"/>
      <c r="JJ38" s="22"/>
      <c r="JK38" s="22"/>
      <c r="JL38" s="22"/>
      <c r="JM38" s="22"/>
      <c r="JN38" s="22"/>
      <c r="JO38" s="22"/>
      <c r="JP38" s="22"/>
      <c r="JQ38" s="22"/>
      <c r="JR38" s="22"/>
      <c r="JS38" s="22"/>
      <c r="JT38" s="22"/>
      <c r="JU38" s="22"/>
      <c r="JV38" s="22"/>
      <c r="JW38" s="22"/>
      <c r="JX38" s="22"/>
      <c r="JY38" s="22"/>
      <c r="JZ38" s="22"/>
      <c r="KA38" s="22"/>
      <c r="KB38" s="22"/>
      <c r="KC38" s="22"/>
      <c r="KD38" s="22"/>
      <c r="KE38" s="22"/>
      <c r="KF38" s="22"/>
      <c r="KG38" s="22"/>
      <c r="KH38" s="22"/>
      <c r="KI38" s="22"/>
      <c r="KJ38" s="22"/>
      <c r="KK38" s="22"/>
      <c r="KL38" s="22"/>
      <c r="KM38" s="22"/>
      <c r="KN38" s="22"/>
      <c r="KO38" s="22"/>
      <c r="KP38" s="22"/>
      <c r="KQ38" s="22"/>
      <c r="KR38" s="22"/>
      <c r="KS38" s="22"/>
      <c r="KT38" s="22"/>
      <c r="KU38" s="22"/>
      <c r="KV38" s="22"/>
      <c r="KW38" s="22"/>
      <c r="KX38" s="22"/>
      <c r="KY38" s="22"/>
      <c r="KZ38" s="22"/>
      <c r="LA38" s="22"/>
      <c r="LB38" s="22"/>
      <c r="LC38" s="22"/>
      <c r="LD38" s="22"/>
      <c r="LE38" s="22"/>
      <c r="LF38" s="22"/>
      <c r="LG38" s="22"/>
      <c r="LH38" s="22"/>
      <c r="LI38" s="22"/>
      <c r="LJ38" s="22"/>
      <c r="LK38" s="22"/>
      <c r="LL38" s="22"/>
      <c r="LM38" s="22"/>
      <c r="LN38" s="22"/>
      <c r="LO38" s="22"/>
      <c r="LP38" s="22"/>
      <c r="LQ38" s="22"/>
      <c r="LR38" s="22"/>
      <c r="LS38" s="22"/>
      <c r="LT38" s="22"/>
      <c r="LU38" s="22"/>
      <c r="LV38" s="22"/>
      <c r="LW38" s="22"/>
      <c r="LX38" s="22"/>
      <c r="LY38" s="22"/>
      <c r="LZ38" s="22"/>
      <c r="MA38" s="22"/>
      <c r="MB38" s="22"/>
      <c r="MC38" s="22"/>
      <c r="MD38" s="22"/>
      <c r="ME38" s="22"/>
      <c r="MF38" s="22"/>
      <c r="MG38" s="22"/>
      <c r="MH38" s="22"/>
      <c r="MI38" s="22"/>
      <c r="MJ38" s="22"/>
      <c r="MK38" s="22"/>
      <c r="ML38" s="22"/>
      <c r="MM38" s="22"/>
      <c r="MN38" s="22"/>
      <c r="MO38" s="22"/>
      <c r="MP38" s="22"/>
      <c r="MQ38" s="22"/>
      <c r="MR38" s="22"/>
      <c r="MS38" s="22"/>
      <c r="MT38" s="22"/>
      <c r="MU38" s="22"/>
      <c r="MV38" s="22"/>
      <c r="MW38" s="22"/>
      <c r="MX38" s="22"/>
      <c r="MY38" s="22"/>
      <c r="MZ38" s="22"/>
      <c r="NA38" s="22"/>
      <c r="NB38" s="22"/>
      <c r="NC38" s="22"/>
      <c r="ND38" s="22"/>
      <c r="NE38" s="22"/>
      <c r="NF38" s="22"/>
      <c r="NG38" s="22"/>
      <c r="NH38" s="22"/>
      <c r="NI38" s="22"/>
      <c r="NJ38" s="22"/>
      <c r="NK38" s="22"/>
      <c r="NL38" s="22"/>
      <c r="NM38" s="22"/>
      <c r="NN38" s="22"/>
      <c r="NO38" s="22"/>
      <c r="NP38" s="22"/>
      <c r="NQ38" s="22"/>
      <c r="NR38" s="22"/>
      <c r="NS38" s="22"/>
      <c r="NT38" s="22"/>
      <c r="NU38" s="22"/>
      <c r="NV38" s="22"/>
      <c r="NW38" s="22"/>
      <c r="NX38" s="22"/>
      <c r="NY38" s="22"/>
      <c r="NZ38" s="22"/>
      <c r="OA38" s="22"/>
      <c r="OB38" s="22"/>
      <c r="OC38" s="22"/>
      <c r="OD38" s="22"/>
      <c r="OE38" s="22"/>
      <c r="OF38" s="22"/>
      <c r="OG38" s="22"/>
      <c r="OH38" s="22"/>
      <c r="OI38" s="22"/>
      <c r="OJ38" s="22"/>
      <c r="OK38" s="22"/>
      <c r="OL38" s="22"/>
      <c r="OM38" s="22"/>
      <c r="ON38" s="22"/>
      <c r="OO38" s="22"/>
      <c r="OP38" s="22"/>
      <c r="OQ38" s="22"/>
      <c r="OR38" s="22"/>
      <c r="OS38" s="22"/>
      <c r="OT38" s="22"/>
      <c r="OU38" s="22"/>
      <c r="OV38" s="22"/>
      <c r="OW38" s="22"/>
      <c r="OX38" s="22"/>
      <c r="OY38" s="22"/>
      <c r="OZ38" s="22"/>
      <c r="PA38" s="22"/>
      <c r="PB38" s="22"/>
      <c r="PC38" s="22"/>
      <c r="PD38" s="22"/>
      <c r="PE38" s="22"/>
      <c r="PF38" s="22"/>
      <c r="PG38" s="22"/>
      <c r="PH38" s="22"/>
      <c r="PI38" s="22"/>
      <c r="PJ38" s="22"/>
      <c r="PK38" s="22"/>
      <c r="PL38" s="22"/>
      <c r="PM38" s="22"/>
      <c r="PN38" s="22"/>
      <c r="PO38" s="22"/>
      <c r="PP38" s="22"/>
      <c r="PQ38" s="22"/>
      <c r="PR38" s="22"/>
      <c r="PS38" s="22"/>
      <c r="PT38" s="22"/>
      <c r="PU38" s="22"/>
      <c r="PV38" s="22"/>
      <c r="PW38" s="22"/>
      <c r="PX38" s="22"/>
      <c r="PY38" s="22"/>
      <c r="PZ38" s="22"/>
      <c r="QA38" s="22"/>
      <c r="QB38" s="22"/>
      <c r="QC38" s="22"/>
      <c r="QD38" s="22"/>
      <c r="QE38" s="22"/>
      <c r="QF38" s="22"/>
      <c r="QG38" s="22"/>
      <c r="QH38" s="22"/>
      <c r="QI38" s="22"/>
      <c r="QJ38" s="22"/>
      <c r="QK38" s="22"/>
      <c r="QL38" s="22"/>
      <c r="QM38" s="22"/>
      <c r="QN38" s="22"/>
      <c r="QO38" s="22"/>
      <c r="QP38" s="22"/>
      <c r="QQ38" s="22"/>
      <c r="QR38" s="22"/>
      <c r="QS38" s="22"/>
      <c r="QT38" s="22"/>
      <c r="QU38" s="22"/>
      <c r="QV38" s="22"/>
      <c r="QW38" s="22"/>
      <c r="QX38" s="22"/>
      <c r="QY38" s="22"/>
      <c r="QZ38" s="22"/>
      <c r="RA38" s="22"/>
      <c r="RB38" s="22"/>
      <c r="RC38" s="22"/>
      <c r="RD38" s="22"/>
      <c r="RE38" s="22"/>
      <c r="RF38" s="22"/>
      <c r="RG38" s="22"/>
      <c r="RH38" s="22"/>
      <c r="RI38" s="22"/>
      <c r="RJ38" s="22"/>
      <c r="RK38" s="22"/>
      <c r="RL38" s="22"/>
      <c r="RM38" s="22"/>
      <c r="RN38" s="22"/>
      <c r="RO38" s="22"/>
      <c r="RP38" s="22"/>
      <c r="RQ38" s="22"/>
      <c r="RR38" s="22"/>
      <c r="RS38" s="22"/>
      <c r="RT38" s="22"/>
      <c r="RU38" s="22"/>
      <c r="RV38" s="22"/>
      <c r="RW38" s="22"/>
      <c r="RX38" s="22"/>
      <c r="RY38" s="22"/>
      <c r="RZ38" s="22"/>
      <c r="SA38" s="22"/>
      <c r="SB38" s="22"/>
      <c r="SC38" s="22"/>
      <c r="SD38" s="22"/>
      <c r="SE38" s="22"/>
      <c r="SF38" s="22"/>
      <c r="SG38" s="22"/>
      <c r="SH38" s="22"/>
      <c r="SI38" s="22"/>
      <c r="SJ38" s="22"/>
      <c r="SK38" s="22"/>
      <c r="SL38" s="22"/>
      <c r="SM38" s="22"/>
      <c r="SN38" s="22"/>
      <c r="SO38" s="22"/>
      <c r="SP38" s="22"/>
      <c r="SQ38" s="22"/>
      <c r="SR38" s="22"/>
      <c r="SS38" s="22"/>
      <c r="ST38" s="22"/>
      <c r="SU38" s="22"/>
      <c r="SV38" s="22"/>
      <c r="SW38" s="22"/>
      <c r="SX38" s="22"/>
      <c r="SY38" s="22"/>
      <c r="SZ38" s="22"/>
      <c r="TA38" s="22"/>
      <c r="TB38" s="22"/>
      <c r="TC38" s="22"/>
      <c r="TD38" s="22"/>
      <c r="TE38" s="22"/>
      <c r="TF38" s="22"/>
      <c r="TG38" s="22"/>
      <c r="TH38" s="22"/>
      <c r="TI38" s="22"/>
      <c r="TJ38" s="22"/>
      <c r="TK38" s="22"/>
      <c r="TL38" s="22"/>
      <c r="TM38" s="22"/>
      <c r="TN38" s="22"/>
      <c r="TO38" s="22"/>
      <c r="TP38" s="22"/>
      <c r="TQ38" s="22"/>
      <c r="TR38" s="22"/>
      <c r="TS38" s="22"/>
      <c r="TT38" s="22"/>
      <c r="TU38" s="22"/>
      <c r="TV38" s="22"/>
      <c r="TW38" s="22"/>
      <c r="TX38" s="22"/>
      <c r="TY38" s="22"/>
      <c r="TZ38" s="22"/>
      <c r="UA38" s="22"/>
      <c r="UB38" s="22"/>
      <c r="UC38" s="22"/>
      <c r="UD38" s="22"/>
      <c r="UE38" s="22"/>
      <c r="UF38" s="22"/>
      <c r="UG38" s="22"/>
      <c r="UH38" s="22"/>
      <c r="UI38" s="22"/>
      <c r="UJ38" s="22"/>
      <c r="UK38" s="22"/>
      <c r="UL38" s="22"/>
      <c r="UM38" s="22"/>
      <c r="UN38" s="22"/>
      <c r="UO38" s="22"/>
      <c r="UP38" s="22"/>
      <c r="UQ38" s="22"/>
      <c r="UR38" s="22"/>
      <c r="US38" s="22"/>
      <c r="UT38" s="22"/>
      <c r="UU38" s="22"/>
      <c r="UV38" s="22"/>
      <c r="UW38" s="22"/>
      <c r="UX38" s="22"/>
      <c r="UY38" s="22"/>
      <c r="UZ38" s="22"/>
      <c r="VA38" s="22"/>
      <c r="VB38" s="22"/>
      <c r="VC38" s="22"/>
      <c r="VD38" s="22"/>
      <c r="VE38" s="22"/>
      <c r="VF38" s="22"/>
      <c r="VG38" s="22"/>
      <c r="VH38" s="22"/>
      <c r="VI38" s="22"/>
      <c r="VJ38" s="22"/>
      <c r="VK38" s="22"/>
      <c r="VL38" s="22"/>
      <c r="VM38" s="22"/>
      <c r="VN38" s="22"/>
      <c r="VO38" s="22"/>
      <c r="VP38" s="22"/>
      <c r="VQ38" s="22"/>
      <c r="VR38" s="22"/>
      <c r="VS38" s="22"/>
      <c r="VT38" s="22"/>
      <c r="VU38" s="22"/>
      <c r="VV38" s="22"/>
      <c r="VW38" s="22"/>
      <c r="VX38" s="22"/>
      <c r="VY38" s="22"/>
      <c r="VZ38" s="22"/>
      <c r="WA38" s="22"/>
      <c r="WB38" s="22"/>
      <c r="WC38" s="22"/>
      <c r="WD38" s="22"/>
      <c r="WE38" s="22"/>
      <c r="WF38" s="22"/>
      <c r="WG38" s="22"/>
      <c r="WH38" s="22"/>
      <c r="WI38" s="22"/>
      <c r="WJ38" s="22"/>
      <c r="WK38" s="22"/>
      <c r="WL38" s="22"/>
      <c r="WM38" s="22"/>
      <c r="WN38" s="22"/>
      <c r="WO38" s="22"/>
      <c r="WP38" s="22"/>
      <c r="WQ38" s="22"/>
      <c r="WR38" s="22"/>
      <c r="WS38" s="22"/>
      <c r="WT38" s="22"/>
      <c r="WU38" s="22"/>
      <c r="WV38" s="22"/>
      <c r="WW38" s="22"/>
      <c r="WX38" s="22"/>
      <c r="WY38" s="22"/>
      <c r="WZ38" s="22"/>
      <c r="XA38" s="22"/>
      <c r="XB38" s="22"/>
      <c r="XC38" s="22"/>
      <c r="XD38" s="22"/>
      <c r="XE38" s="22"/>
      <c r="XF38" s="22"/>
      <c r="XG38" s="22"/>
      <c r="XH38" s="22"/>
      <c r="XI38" s="22"/>
      <c r="XJ38" s="22"/>
      <c r="XK38" s="22"/>
      <c r="XL38" s="22"/>
      <c r="XM38" s="22"/>
      <c r="XN38" s="22"/>
      <c r="XO38" s="22"/>
      <c r="XP38" s="22"/>
      <c r="XQ38" s="22"/>
      <c r="XR38" s="22"/>
      <c r="XS38" s="22"/>
      <c r="XT38" s="22"/>
      <c r="XU38" s="22"/>
      <c r="XV38" s="22"/>
      <c r="XW38" s="22"/>
      <c r="XX38" s="22"/>
      <c r="XY38" s="22"/>
      <c r="XZ38" s="22"/>
      <c r="YA38" s="22"/>
      <c r="YB38" s="22"/>
      <c r="YC38" s="22"/>
      <c r="YD38" s="22"/>
      <c r="YE38" s="22"/>
      <c r="YF38" s="22"/>
      <c r="YG38" s="22"/>
      <c r="YH38" s="22"/>
      <c r="YI38" s="22"/>
      <c r="YJ38" s="22"/>
      <c r="YK38" s="22"/>
      <c r="YL38" s="22"/>
      <c r="YM38" s="22"/>
      <c r="YN38" s="22"/>
      <c r="YO38" s="22"/>
      <c r="YP38" s="22"/>
      <c r="YQ38" s="22"/>
      <c r="YR38" s="22"/>
      <c r="YS38" s="22"/>
      <c r="YT38" s="22"/>
      <c r="YU38" s="22"/>
      <c r="YV38" s="22"/>
      <c r="YW38" s="22"/>
      <c r="YX38" s="22"/>
      <c r="YY38" s="22"/>
      <c r="YZ38" s="22"/>
      <c r="ZA38" s="22"/>
      <c r="ZB38" s="22"/>
      <c r="ZC38" s="22"/>
      <c r="ZD38" s="22"/>
      <c r="ZE38" s="22"/>
      <c r="ZF38" s="22"/>
      <c r="ZG38" s="22"/>
      <c r="ZH38" s="22"/>
      <c r="ZI38" s="22"/>
      <c r="ZJ38" s="22"/>
      <c r="ZK38" s="22"/>
      <c r="ZL38" s="22"/>
      <c r="ZM38" s="22"/>
      <c r="ZN38" s="22"/>
      <c r="ZO38" s="22"/>
      <c r="ZP38" s="22"/>
      <c r="ZQ38" s="22"/>
      <c r="ZR38" s="22"/>
      <c r="ZS38" s="22"/>
      <c r="ZT38" s="22"/>
      <c r="ZU38" s="22"/>
      <c r="ZV38" s="22"/>
      <c r="ZW38" s="22"/>
      <c r="ZX38" s="22"/>
      <c r="ZY38" s="22"/>
      <c r="ZZ38" s="22"/>
      <c r="AAA38" s="22"/>
      <c r="AAB38" s="22"/>
      <c r="AAC38" s="22"/>
      <c r="AAD38" s="22"/>
      <c r="AAE38" s="22"/>
      <c r="AAF38" s="22"/>
      <c r="AAG38" s="22"/>
      <c r="AAH38" s="22"/>
      <c r="AAI38" s="22"/>
      <c r="AAJ38" s="22"/>
      <c r="AAK38" s="22"/>
      <c r="AAL38" s="22"/>
      <c r="AAM38" s="22"/>
      <c r="AAN38" s="22"/>
      <c r="AAO38" s="22"/>
      <c r="AAP38" s="22"/>
      <c r="AAQ38" s="22"/>
      <c r="AAR38" s="22"/>
      <c r="AAS38" s="22"/>
      <c r="AAT38" s="22"/>
      <c r="AAU38" s="22"/>
      <c r="AAV38" s="22"/>
      <c r="AAW38" s="22"/>
      <c r="AAX38" s="22"/>
      <c r="AAY38" s="22"/>
      <c r="AAZ38" s="22"/>
      <c r="ABA38" s="22"/>
      <c r="ABB38" s="22"/>
      <c r="ABC38" s="22"/>
      <c r="ABD38" s="22"/>
      <c r="ABE38" s="22"/>
      <c r="ABF38" s="22"/>
      <c r="ABG38" s="22"/>
      <c r="ABH38" s="22"/>
      <c r="ABI38" s="22"/>
      <c r="ABJ38" s="22"/>
      <c r="ABK38" s="22"/>
      <c r="ABL38" s="22"/>
      <c r="ABM38" s="22"/>
      <c r="ABN38" s="22"/>
      <c r="ABO38" s="22"/>
      <c r="ABP38" s="22"/>
      <c r="ABQ38" s="22"/>
      <c r="ABR38" s="22"/>
      <c r="ABS38" s="22"/>
      <c r="ABT38" s="22"/>
      <c r="ABU38" s="22"/>
      <c r="ABV38" s="22"/>
      <c r="ABW38" s="22"/>
      <c r="ABX38" s="22"/>
      <c r="ABY38" s="22"/>
      <c r="ABZ38" s="22"/>
      <c r="ACA38" s="22"/>
      <c r="ACB38" s="22"/>
      <c r="ACC38" s="22"/>
      <c r="ACD38" s="22"/>
      <c r="ACE38" s="22"/>
      <c r="ACF38" s="22"/>
      <c r="ACG38" s="22"/>
      <c r="ACH38" s="22"/>
      <c r="ACI38" s="22"/>
      <c r="ACJ38" s="22"/>
      <c r="ACK38" s="22"/>
      <c r="ACL38" s="22"/>
      <c r="ACM38" s="22"/>
      <c r="ACN38" s="22"/>
      <c r="ACO38" s="22"/>
      <c r="ACP38" s="22"/>
      <c r="ACQ38" s="22"/>
      <c r="ACR38" s="22"/>
      <c r="ACS38" s="22"/>
      <c r="ACT38" s="22"/>
      <c r="ACU38" s="22"/>
      <c r="ACV38" s="22"/>
      <c r="ACW38" s="22"/>
      <c r="ACX38" s="22"/>
      <c r="ACY38" s="22"/>
      <c r="ACZ38" s="22"/>
      <c r="ADA38" s="22"/>
      <c r="ADB38" s="22"/>
      <c r="ADC38" s="22"/>
      <c r="ADD38" s="22"/>
      <c r="ADE38" s="22"/>
      <c r="ADF38" s="22"/>
      <c r="ADG38" s="22"/>
      <c r="ADH38" s="22"/>
      <c r="ADI38" s="22"/>
      <c r="ADJ38" s="22"/>
      <c r="ADK38" s="22"/>
      <c r="ADL38" s="22"/>
      <c r="ADM38" s="22"/>
      <c r="ADN38" s="22"/>
      <c r="ADO38" s="22"/>
      <c r="ADP38" s="22"/>
      <c r="ADQ38" s="22"/>
      <c r="ADR38" s="22"/>
      <c r="ADS38" s="22"/>
      <c r="ADT38" s="22"/>
      <c r="ADU38" s="22"/>
      <c r="ADV38" s="22"/>
      <c r="ADW38" s="22"/>
      <c r="ADX38" s="22"/>
      <c r="ADY38" s="22"/>
      <c r="ADZ38" s="22"/>
      <c r="AEA38" s="22"/>
      <c r="AEB38" s="22"/>
      <c r="AEC38" s="22"/>
      <c r="AED38" s="22"/>
      <c r="AEE38" s="22"/>
      <c r="AEF38" s="22"/>
      <c r="AEG38" s="22"/>
      <c r="AEH38" s="22"/>
      <c r="AEI38" s="22"/>
      <c r="AEJ38" s="22"/>
      <c r="AEK38" s="22"/>
      <c r="AEL38" s="22"/>
      <c r="AEM38" s="22"/>
      <c r="AEN38" s="22"/>
      <c r="AEO38" s="22"/>
      <c r="AEP38" s="22"/>
      <c r="AEQ38" s="22"/>
      <c r="AER38" s="22"/>
      <c r="AES38" s="22"/>
      <c r="AET38" s="22"/>
      <c r="AEU38" s="22"/>
      <c r="AEV38" s="22"/>
      <c r="AEW38" s="22"/>
      <c r="AEX38" s="22"/>
      <c r="AEY38" s="22"/>
      <c r="AEZ38" s="22"/>
      <c r="AFA38" s="22"/>
      <c r="AFB38" s="22"/>
      <c r="AFC38" s="22"/>
      <c r="AFD38" s="22"/>
      <c r="AFE38" s="22"/>
      <c r="AFF38" s="22"/>
      <c r="AFG38" s="22"/>
      <c r="AFH38" s="22"/>
      <c r="AFI38" s="22"/>
      <c r="AFJ38" s="22"/>
      <c r="AFK38" s="22"/>
      <c r="AFL38" s="22"/>
      <c r="AFM38" s="22"/>
      <c r="AFN38" s="22"/>
      <c r="AFO38" s="22"/>
      <c r="AFP38" s="22"/>
      <c r="AFQ38" s="22"/>
      <c r="AFR38" s="22"/>
      <c r="AFS38" s="22"/>
      <c r="AFT38" s="22"/>
      <c r="AFU38" s="22"/>
      <c r="AFV38" s="22"/>
      <c r="AFW38" s="22"/>
      <c r="AFX38" s="22"/>
      <c r="AFY38" s="22"/>
      <c r="AFZ38" s="22"/>
      <c r="AGA38" s="22"/>
      <c r="AGB38" s="22"/>
      <c r="AGC38" s="22"/>
      <c r="AGD38" s="22"/>
      <c r="AGE38" s="22"/>
      <c r="AGF38" s="22"/>
      <c r="AGG38" s="22"/>
      <c r="AGH38" s="22"/>
      <c r="AGI38" s="22"/>
      <c r="AGJ38" s="22"/>
      <c r="AGK38" s="22"/>
      <c r="AGL38" s="22"/>
      <c r="AGM38" s="22"/>
      <c r="AGN38" s="22"/>
      <c r="AGO38" s="22"/>
      <c r="AGP38" s="22"/>
      <c r="AGQ38" s="22"/>
      <c r="AGR38" s="22"/>
      <c r="AGS38" s="22"/>
      <c r="AGT38" s="22"/>
      <c r="AGU38" s="22"/>
      <c r="AGV38" s="22"/>
      <c r="AGW38" s="22"/>
      <c r="AGX38" s="22"/>
      <c r="AGY38" s="22"/>
      <c r="AGZ38" s="22"/>
      <c r="AHA38" s="22"/>
      <c r="AHB38" s="22"/>
      <c r="AHC38" s="22"/>
      <c r="AHD38" s="22"/>
      <c r="AHE38" s="22"/>
      <c r="AHF38" s="22"/>
      <c r="AHG38" s="22"/>
      <c r="AHH38" s="22"/>
      <c r="AHI38" s="22"/>
      <c r="AHJ38" s="22"/>
      <c r="AHK38" s="22"/>
      <c r="AHL38" s="22"/>
      <c r="AHM38" s="22"/>
      <c r="AHN38" s="22"/>
      <c r="AHO38" s="22"/>
      <c r="AHP38" s="22"/>
      <c r="AHQ38" s="22"/>
      <c r="AHR38" s="22"/>
      <c r="AHS38" s="22"/>
      <c r="AHT38" s="22"/>
      <c r="AHU38" s="22"/>
      <c r="AHV38" s="22"/>
      <c r="AHW38" s="22"/>
      <c r="AHX38" s="22"/>
      <c r="AHY38" s="22"/>
      <c r="AHZ38" s="22"/>
      <c r="AIA38" s="22"/>
      <c r="AIB38" s="22"/>
      <c r="AIC38" s="22"/>
      <c r="AID38" s="22"/>
      <c r="AIE38" s="22"/>
      <c r="AIF38" s="22"/>
      <c r="AIG38" s="22"/>
      <c r="AIH38" s="22"/>
      <c r="AII38" s="22"/>
      <c r="AIJ38" s="22"/>
      <c r="AIK38" s="22"/>
      <c r="AIL38" s="22"/>
      <c r="AIM38" s="22"/>
      <c r="AIN38" s="22"/>
      <c r="AIO38" s="22"/>
      <c r="AIP38" s="22"/>
      <c r="AIQ38" s="22"/>
      <c r="AIR38" s="22"/>
      <c r="AIS38" s="22"/>
      <c r="AIT38" s="22"/>
      <c r="AIU38" s="22"/>
      <c r="AIV38" s="22"/>
      <c r="AIW38" s="22"/>
      <c r="AIX38" s="22"/>
      <c r="AIY38" s="22"/>
      <c r="AIZ38" s="22"/>
      <c r="AJA38" s="22"/>
      <c r="AJB38" s="22"/>
      <c r="AJC38" s="22"/>
      <c r="AJD38" s="22"/>
      <c r="AJE38" s="22"/>
      <c r="AJF38" s="22"/>
      <c r="AJG38" s="22"/>
      <c r="AJH38" s="22"/>
      <c r="AJI38" s="22"/>
      <c r="AJJ38" s="22"/>
      <c r="AJK38" s="22"/>
      <c r="AJL38" s="22"/>
      <c r="AJM38" s="22"/>
      <c r="AJN38" s="22"/>
      <c r="AJO38" s="22"/>
      <c r="AJP38" s="22"/>
      <c r="AJQ38" s="22"/>
      <c r="AJR38" s="22"/>
      <c r="AJS38" s="22"/>
      <c r="AJT38" s="22"/>
      <c r="AJU38" s="22"/>
      <c r="AJV38" s="22"/>
      <c r="AJW38" s="22"/>
      <c r="AJX38" s="22"/>
      <c r="AJY38" s="22"/>
      <c r="AJZ38" s="22"/>
      <c r="AKA38" s="22"/>
      <c r="AKB38" s="22"/>
      <c r="AKC38" s="22"/>
      <c r="AKD38" s="22"/>
      <c r="AKE38" s="22"/>
      <c r="AKF38" s="22"/>
      <c r="AKG38" s="22"/>
      <c r="AKH38" s="22"/>
      <c r="AKI38" s="22"/>
      <c r="AKJ38" s="22"/>
      <c r="AKK38" s="22"/>
      <c r="AKL38" s="22"/>
      <c r="AKM38" s="22"/>
      <c r="AKN38" s="22"/>
      <c r="AKO38" s="22"/>
      <c r="AKP38" s="22"/>
      <c r="AKQ38" s="22"/>
      <c r="AKR38" s="22"/>
      <c r="AKS38" s="22"/>
      <c r="AKT38" s="22"/>
      <c r="AKU38" s="22"/>
      <c r="AKV38" s="22"/>
      <c r="AKW38" s="22"/>
      <c r="AKX38" s="22"/>
      <c r="AKY38" s="22"/>
      <c r="AKZ38" s="22"/>
      <c r="ALA38" s="22"/>
    </row>
    <row r="39" spans="1:989" s="122" customFormat="1" x14ac:dyDescent="0.2">
      <c r="A39" s="229">
        <v>3</v>
      </c>
      <c r="B39" s="229"/>
      <c r="C39" s="120" t="s">
        <v>68</v>
      </c>
      <c r="D39" s="33" t="s">
        <v>4</v>
      </c>
      <c r="E39" s="121" t="s">
        <v>21</v>
      </c>
      <c r="F39" s="121" t="s">
        <v>67</v>
      </c>
      <c r="G39" s="86">
        <f>G46</f>
        <v>21.837299999999999</v>
      </c>
    </row>
    <row r="40" spans="1:989" s="122" customFormat="1" x14ac:dyDescent="0.2">
      <c r="A40" s="25" t="s">
        <v>10</v>
      </c>
      <c r="B40" s="25" t="s">
        <v>41</v>
      </c>
      <c r="C40" s="25" t="s">
        <v>44</v>
      </c>
      <c r="D40" s="25" t="s">
        <v>24</v>
      </c>
      <c r="E40" s="25" t="s">
        <v>45</v>
      </c>
      <c r="F40" s="25" t="s">
        <v>46</v>
      </c>
      <c r="G40" s="83" t="s">
        <v>47</v>
      </c>
    </row>
    <row r="41" spans="1:989" s="122" customFormat="1" ht="25.5" customHeight="1" x14ac:dyDescent="0.2">
      <c r="A41" s="26" t="s">
        <v>8</v>
      </c>
      <c r="B41" s="26">
        <v>88310</v>
      </c>
      <c r="C41" s="72" t="s">
        <v>73</v>
      </c>
      <c r="D41" s="123" t="s">
        <v>48</v>
      </c>
      <c r="E41" s="124">
        <v>0.24</v>
      </c>
      <c r="F41" s="29">
        <v>29.01</v>
      </c>
      <c r="G41" s="87">
        <f t="shared" ref="G41:G42" si="7">E41*F41</f>
        <v>6.9623999999999997</v>
      </c>
    </row>
    <row r="42" spans="1:989" s="122" customFormat="1" ht="25.5" customHeight="1" x14ac:dyDescent="0.2">
      <c r="A42" s="26" t="s">
        <v>8</v>
      </c>
      <c r="B42" s="26">
        <v>100301</v>
      </c>
      <c r="C42" s="72" t="s">
        <v>74</v>
      </c>
      <c r="D42" s="123" t="s">
        <v>48</v>
      </c>
      <c r="E42" s="124">
        <v>0.12</v>
      </c>
      <c r="F42" s="29">
        <v>25.25</v>
      </c>
      <c r="G42" s="87">
        <f t="shared" si="7"/>
        <v>3.03</v>
      </c>
    </row>
    <row r="43" spans="1:989" s="122" customFormat="1" ht="25.5" customHeight="1" x14ac:dyDescent="0.2">
      <c r="A43" s="26" t="s">
        <v>8</v>
      </c>
      <c r="B43" s="26">
        <v>7292</v>
      </c>
      <c r="C43" s="72" t="s">
        <v>75</v>
      </c>
      <c r="D43" s="33" t="s">
        <v>66</v>
      </c>
      <c r="E43" s="28">
        <v>0.15</v>
      </c>
      <c r="F43" s="29">
        <v>38.49</v>
      </c>
      <c r="G43" s="87">
        <f>E43*F43</f>
        <v>5.7735000000000003</v>
      </c>
    </row>
    <row r="44" spans="1:989" s="23" customFormat="1" ht="25.5" customHeight="1" x14ac:dyDescent="0.2">
      <c r="A44" s="26" t="s">
        <v>8</v>
      </c>
      <c r="B44" s="26">
        <v>3768</v>
      </c>
      <c r="C44" s="72" t="s">
        <v>76</v>
      </c>
      <c r="D44" s="27" t="s">
        <v>23</v>
      </c>
      <c r="E44" s="28">
        <v>0.3</v>
      </c>
      <c r="F44" s="29">
        <v>3.63</v>
      </c>
      <c r="G44" s="87">
        <f>E44*F44</f>
        <v>1.089</v>
      </c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  <c r="FL44" s="22"/>
      <c r="FM44" s="22"/>
      <c r="FN44" s="22"/>
      <c r="FO44" s="22"/>
      <c r="FP44" s="22"/>
      <c r="FQ44" s="22"/>
      <c r="FR44" s="22"/>
      <c r="FS44" s="22"/>
      <c r="FT44" s="22"/>
      <c r="FU44" s="22"/>
      <c r="FV44" s="22"/>
      <c r="FW44" s="22"/>
      <c r="FX44" s="22"/>
      <c r="FY44" s="22"/>
      <c r="FZ44" s="22"/>
      <c r="GA44" s="22"/>
      <c r="GB44" s="22"/>
      <c r="GC44" s="22"/>
      <c r="GD44" s="22"/>
      <c r="GE44" s="22"/>
      <c r="GF44" s="22"/>
      <c r="GG44" s="22"/>
      <c r="GH44" s="22"/>
      <c r="GI44" s="22"/>
      <c r="GJ44" s="22"/>
      <c r="GK44" s="22"/>
      <c r="GL44" s="22"/>
      <c r="GM44" s="22"/>
      <c r="GN44" s="22"/>
      <c r="GO44" s="22"/>
      <c r="GP44" s="22"/>
      <c r="GQ44" s="22"/>
      <c r="GR44" s="22"/>
      <c r="GS44" s="22"/>
      <c r="GT44" s="22"/>
      <c r="GU44" s="22"/>
      <c r="GV44" s="22"/>
      <c r="GW44" s="22"/>
      <c r="GX44" s="22"/>
      <c r="GY44" s="22"/>
      <c r="GZ44" s="22"/>
      <c r="HA44" s="22"/>
      <c r="HB44" s="22"/>
      <c r="HC44" s="22"/>
      <c r="HD44" s="22"/>
      <c r="HE44" s="22"/>
      <c r="HF44" s="22"/>
      <c r="HG44" s="22"/>
      <c r="HH44" s="22"/>
      <c r="HI44" s="22"/>
      <c r="HJ44" s="22"/>
      <c r="HK44" s="22"/>
      <c r="HL44" s="22"/>
      <c r="HM44" s="22"/>
      <c r="HN44" s="22"/>
      <c r="HO44" s="22"/>
      <c r="HP44" s="22"/>
      <c r="HQ44" s="22"/>
      <c r="HR44" s="22"/>
      <c r="HS44" s="22"/>
      <c r="HT44" s="22"/>
      <c r="HU44" s="22"/>
      <c r="HV44" s="22"/>
      <c r="HW44" s="22"/>
      <c r="HX44" s="22"/>
      <c r="HY44" s="22"/>
      <c r="HZ44" s="22"/>
      <c r="IA44" s="22"/>
      <c r="IB44" s="22"/>
      <c r="IC44" s="22"/>
      <c r="ID44" s="22"/>
      <c r="IE44" s="22"/>
      <c r="IF44" s="22"/>
      <c r="IG44" s="22"/>
      <c r="IH44" s="22"/>
      <c r="II44" s="22"/>
      <c r="IJ44" s="22"/>
      <c r="IK44" s="22"/>
      <c r="IL44" s="22"/>
      <c r="IM44" s="22"/>
      <c r="IN44" s="22"/>
      <c r="IO44" s="22"/>
      <c r="IP44" s="22"/>
      <c r="IQ44" s="22"/>
      <c r="IR44" s="22"/>
      <c r="IS44" s="22"/>
      <c r="IT44" s="22"/>
      <c r="IU44" s="22"/>
      <c r="IV44" s="22"/>
      <c r="IW44" s="22"/>
      <c r="IX44" s="22"/>
      <c r="IY44" s="22"/>
      <c r="IZ44" s="22"/>
      <c r="JA44" s="22"/>
      <c r="JB44" s="22"/>
      <c r="JC44" s="22"/>
      <c r="JD44" s="22"/>
      <c r="JE44" s="22"/>
      <c r="JF44" s="22"/>
      <c r="JG44" s="22"/>
      <c r="JH44" s="22"/>
      <c r="JI44" s="22"/>
      <c r="JJ44" s="22"/>
      <c r="JK44" s="22"/>
      <c r="JL44" s="22"/>
      <c r="JM44" s="22"/>
      <c r="JN44" s="22"/>
      <c r="JO44" s="22"/>
      <c r="JP44" s="22"/>
      <c r="JQ44" s="22"/>
      <c r="JR44" s="22"/>
      <c r="JS44" s="22"/>
      <c r="JT44" s="22"/>
      <c r="JU44" s="22"/>
      <c r="JV44" s="22"/>
      <c r="JW44" s="22"/>
      <c r="JX44" s="22"/>
      <c r="JY44" s="22"/>
      <c r="JZ44" s="22"/>
      <c r="KA44" s="22"/>
      <c r="KB44" s="22"/>
      <c r="KC44" s="22"/>
      <c r="KD44" s="22"/>
      <c r="KE44" s="22"/>
      <c r="KF44" s="22"/>
      <c r="KG44" s="22"/>
      <c r="KH44" s="22"/>
      <c r="KI44" s="22"/>
      <c r="KJ44" s="22"/>
      <c r="KK44" s="22"/>
      <c r="KL44" s="22"/>
      <c r="KM44" s="22"/>
      <c r="KN44" s="22"/>
      <c r="KO44" s="22"/>
      <c r="KP44" s="22"/>
      <c r="KQ44" s="22"/>
      <c r="KR44" s="22"/>
      <c r="KS44" s="22"/>
      <c r="KT44" s="22"/>
      <c r="KU44" s="22"/>
      <c r="KV44" s="22"/>
      <c r="KW44" s="22"/>
      <c r="KX44" s="22"/>
      <c r="KY44" s="22"/>
      <c r="KZ44" s="22"/>
      <c r="LA44" s="22"/>
      <c r="LB44" s="22"/>
      <c r="LC44" s="22"/>
      <c r="LD44" s="22"/>
      <c r="LE44" s="22"/>
      <c r="LF44" s="22"/>
      <c r="LG44" s="22"/>
      <c r="LH44" s="22"/>
      <c r="LI44" s="22"/>
      <c r="LJ44" s="22"/>
      <c r="LK44" s="22"/>
      <c r="LL44" s="22"/>
      <c r="LM44" s="22"/>
      <c r="LN44" s="22"/>
      <c r="LO44" s="22"/>
      <c r="LP44" s="22"/>
      <c r="LQ44" s="22"/>
      <c r="LR44" s="22"/>
      <c r="LS44" s="22"/>
      <c r="LT44" s="22"/>
      <c r="LU44" s="22"/>
      <c r="LV44" s="22"/>
      <c r="LW44" s="22"/>
      <c r="LX44" s="22"/>
      <c r="LY44" s="22"/>
      <c r="LZ44" s="22"/>
      <c r="MA44" s="22"/>
      <c r="MB44" s="22"/>
      <c r="MC44" s="22"/>
      <c r="MD44" s="22"/>
      <c r="ME44" s="22"/>
      <c r="MF44" s="22"/>
      <c r="MG44" s="22"/>
      <c r="MH44" s="22"/>
      <c r="MI44" s="22"/>
      <c r="MJ44" s="22"/>
      <c r="MK44" s="22"/>
      <c r="ML44" s="22"/>
      <c r="MM44" s="22"/>
      <c r="MN44" s="22"/>
      <c r="MO44" s="22"/>
      <c r="MP44" s="22"/>
      <c r="MQ44" s="22"/>
      <c r="MR44" s="22"/>
      <c r="MS44" s="22"/>
      <c r="MT44" s="22"/>
      <c r="MU44" s="22"/>
      <c r="MV44" s="22"/>
      <c r="MW44" s="22"/>
      <c r="MX44" s="22"/>
      <c r="MY44" s="22"/>
      <c r="MZ44" s="22"/>
      <c r="NA44" s="22"/>
      <c r="NB44" s="22"/>
      <c r="NC44" s="22"/>
      <c r="ND44" s="22"/>
      <c r="NE44" s="22"/>
      <c r="NF44" s="22"/>
      <c r="NG44" s="22"/>
      <c r="NH44" s="22"/>
      <c r="NI44" s="22"/>
      <c r="NJ44" s="22"/>
      <c r="NK44" s="22"/>
      <c r="NL44" s="22"/>
      <c r="NM44" s="22"/>
      <c r="NN44" s="22"/>
      <c r="NO44" s="22"/>
      <c r="NP44" s="22"/>
      <c r="NQ44" s="22"/>
      <c r="NR44" s="22"/>
      <c r="NS44" s="22"/>
      <c r="NT44" s="22"/>
      <c r="NU44" s="22"/>
      <c r="NV44" s="22"/>
      <c r="NW44" s="22"/>
      <c r="NX44" s="22"/>
      <c r="NY44" s="22"/>
      <c r="NZ44" s="22"/>
      <c r="OA44" s="22"/>
      <c r="OB44" s="22"/>
      <c r="OC44" s="22"/>
      <c r="OD44" s="22"/>
      <c r="OE44" s="22"/>
      <c r="OF44" s="22"/>
      <c r="OG44" s="22"/>
      <c r="OH44" s="22"/>
      <c r="OI44" s="22"/>
      <c r="OJ44" s="22"/>
      <c r="OK44" s="22"/>
      <c r="OL44" s="22"/>
      <c r="OM44" s="22"/>
      <c r="ON44" s="22"/>
      <c r="OO44" s="22"/>
      <c r="OP44" s="22"/>
      <c r="OQ44" s="22"/>
      <c r="OR44" s="22"/>
      <c r="OS44" s="22"/>
      <c r="OT44" s="22"/>
      <c r="OU44" s="22"/>
      <c r="OV44" s="22"/>
      <c r="OW44" s="22"/>
      <c r="OX44" s="22"/>
      <c r="OY44" s="22"/>
      <c r="OZ44" s="22"/>
      <c r="PA44" s="22"/>
      <c r="PB44" s="22"/>
      <c r="PC44" s="22"/>
      <c r="PD44" s="22"/>
      <c r="PE44" s="22"/>
      <c r="PF44" s="22"/>
      <c r="PG44" s="22"/>
      <c r="PH44" s="22"/>
      <c r="PI44" s="22"/>
      <c r="PJ44" s="22"/>
      <c r="PK44" s="22"/>
      <c r="PL44" s="22"/>
      <c r="PM44" s="22"/>
      <c r="PN44" s="22"/>
      <c r="PO44" s="22"/>
      <c r="PP44" s="22"/>
      <c r="PQ44" s="22"/>
      <c r="PR44" s="22"/>
      <c r="PS44" s="22"/>
      <c r="PT44" s="22"/>
      <c r="PU44" s="22"/>
      <c r="PV44" s="22"/>
      <c r="PW44" s="22"/>
      <c r="PX44" s="22"/>
      <c r="PY44" s="22"/>
      <c r="PZ44" s="22"/>
      <c r="QA44" s="22"/>
      <c r="QB44" s="22"/>
      <c r="QC44" s="22"/>
      <c r="QD44" s="22"/>
      <c r="QE44" s="22"/>
      <c r="QF44" s="22"/>
      <c r="QG44" s="22"/>
      <c r="QH44" s="22"/>
      <c r="QI44" s="22"/>
      <c r="QJ44" s="22"/>
      <c r="QK44" s="22"/>
      <c r="QL44" s="22"/>
      <c r="QM44" s="22"/>
      <c r="QN44" s="22"/>
      <c r="QO44" s="22"/>
      <c r="QP44" s="22"/>
      <c r="QQ44" s="22"/>
      <c r="QR44" s="22"/>
      <c r="QS44" s="22"/>
      <c r="QT44" s="22"/>
      <c r="QU44" s="22"/>
      <c r="QV44" s="22"/>
      <c r="QW44" s="22"/>
      <c r="QX44" s="22"/>
      <c r="QY44" s="22"/>
      <c r="QZ44" s="22"/>
      <c r="RA44" s="22"/>
      <c r="RB44" s="22"/>
      <c r="RC44" s="22"/>
      <c r="RD44" s="22"/>
      <c r="RE44" s="22"/>
      <c r="RF44" s="22"/>
      <c r="RG44" s="22"/>
      <c r="RH44" s="22"/>
      <c r="RI44" s="22"/>
      <c r="RJ44" s="22"/>
      <c r="RK44" s="22"/>
      <c r="RL44" s="22"/>
      <c r="RM44" s="22"/>
      <c r="RN44" s="22"/>
      <c r="RO44" s="22"/>
      <c r="RP44" s="22"/>
      <c r="RQ44" s="22"/>
      <c r="RR44" s="22"/>
      <c r="RS44" s="22"/>
      <c r="RT44" s="22"/>
      <c r="RU44" s="22"/>
      <c r="RV44" s="22"/>
      <c r="RW44" s="22"/>
      <c r="RX44" s="22"/>
      <c r="RY44" s="22"/>
      <c r="RZ44" s="22"/>
      <c r="SA44" s="22"/>
      <c r="SB44" s="22"/>
      <c r="SC44" s="22"/>
      <c r="SD44" s="22"/>
      <c r="SE44" s="22"/>
      <c r="SF44" s="22"/>
      <c r="SG44" s="22"/>
      <c r="SH44" s="22"/>
      <c r="SI44" s="22"/>
      <c r="SJ44" s="22"/>
      <c r="SK44" s="22"/>
      <c r="SL44" s="22"/>
      <c r="SM44" s="22"/>
      <c r="SN44" s="22"/>
      <c r="SO44" s="22"/>
      <c r="SP44" s="22"/>
      <c r="SQ44" s="22"/>
      <c r="SR44" s="22"/>
      <c r="SS44" s="22"/>
      <c r="ST44" s="22"/>
      <c r="SU44" s="22"/>
      <c r="SV44" s="22"/>
      <c r="SW44" s="22"/>
      <c r="SX44" s="22"/>
      <c r="SY44" s="22"/>
      <c r="SZ44" s="22"/>
      <c r="TA44" s="22"/>
      <c r="TB44" s="22"/>
      <c r="TC44" s="22"/>
      <c r="TD44" s="22"/>
      <c r="TE44" s="22"/>
      <c r="TF44" s="22"/>
      <c r="TG44" s="22"/>
      <c r="TH44" s="22"/>
      <c r="TI44" s="22"/>
      <c r="TJ44" s="22"/>
      <c r="TK44" s="22"/>
      <c r="TL44" s="22"/>
      <c r="TM44" s="22"/>
      <c r="TN44" s="22"/>
      <c r="TO44" s="22"/>
      <c r="TP44" s="22"/>
      <c r="TQ44" s="22"/>
      <c r="TR44" s="22"/>
      <c r="TS44" s="22"/>
      <c r="TT44" s="22"/>
      <c r="TU44" s="22"/>
      <c r="TV44" s="22"/>
      <c r="TW44" s="22"/>
      <c r="TX44" s="22"/>
      <c r="TY44" s="22"/>
      <c r="TZ44" s="22"/>
      <c r="UA44" s="22"/>
      <c r="UB44" s="22"/>
      <c r="UC44" s="22"/>
      <c r="UD44" s="22"/>
      <c r="UE44" s="22"/>
      <c r="UF44" s="22"/>
      <c r="UG44" s="22"/>
      <c r="UH44" s="22"/>
      <c r="UI44" s="22"/>
      <c r="UJ44" s="22"/>
      <c r="UK44" s="22"/>
      <c r="UL44" s="22"/>
      <c r="UM44" s="22"/>
      <c r="UN44" s="22"/>
      <c r="UO44" s="22"/>
      <c r="UP44" s="22"/>
      <c r="UQ44" s="22"/>
      <c r="UR44" s="22"/>
      <c r="US44" s="22"/>
      <c r="UT44" s="22"/>
      <c r="UU44" s="22"/>
      <c r="UV44" s="22"/>
      <c r="UW44" s="22"/>
      <c r="UX44" s="22"/>
      <c r="UY44" s="22"/>
      <c r="UZ44" s="22"/>
      <c r="VA44" s="22"/>
      <c r="VB44" s="22"/>
      <c r="VC44" s="22"/>
      <c r="VD44" s="22"/>
      <c r="VE44" s="22"/>
      <c r="VF44" s="22"/>
      <c r="VG44" s="22"/>
      <c r="VH44" s="22"/>
      <c r="VI44" s="22"/>
      <c r="VJ44" s="22"/>
      <c r="VK44" s="22"/>
      <c r="VL44" s="22"/>
      <c r="VM44" s="22"/>
      <c r="VN44" s="22"/>
      <c r="VO44" s="22"/>
      <c r="VP44" s="22"/>
      <c r="VQ44" s="22"/>
      <c r="VR44" s="22"/>
      <c r="VS44" s="22"/>
      <c r="VT44" s="22"/>
      <c r="VU44" s="22"/>
      <c r="VV44" s="22"/>
      <c r="VW44" s="22"/>
      <c r="VX44" s="22"/>
      <c r="VY44" s="22"/>
      <c r="VZ44" s="22"/>
      <c r="WA44" s="22"/>
      <c r="WB44" s="22"/>
      <c r="WC44" s="22"/>
      <c r="WD44" s="22"/>
      <c r="WE44" s="22"/>
      <c r="WF44" s="22"/>
      <c r="WG44" s="22"/>
      <c r="WH44" s="22"/>
      <c r="WI44" s="22"/>
      <c r="WJ44" s="22"/>
      <c r="WK44" s="22"/>
      <c r="WL44" s="22"/>
      <c r="WM44" s="22"/>
      <c r="WN44" s="22"/>
      <c r="WO44" s="22"/>
      <c r="WP44" s="22"/>
      <c r="WQ44" s="22"/>
      <c r="WR44" s="22"/>
      <c r="WS44" s="22"/>
      <c r="WT44" s="22"/>
      <c r="WU44" s="22"/>
      <c r="WV44" s="22"/>
      <c r="WW44" s="22"/>
      <c r="WX44" s="22"/>
      <c r="WY44" s="22"/>
      <c r="WZ44" s="22"/>
      <c r="XA44" s="22"/>
      <c r="XB44" s="22"/>
      <c r="XC44" s="22"/>
      <c r="XD44" s="22"/>
      <c r="XE44" s="22"/>
      <c r="XF44" s="22"/>
      <c r="XG44" s="22"/>
      <c r="XH44" s="22"/>
      <c r="XI44" s="22"/>
      <c r="XJ44" s="22"/>
      <c r="XK44" s="22"/>
      <c r="XL44" s="22"/>
      <c r="XM44" s="22"/>
      <c r="XN44" s="22"/>
      <c r="XO44" s="22"/>
      <c r="XP44" s="22"/>
      <c r="XQ44" s="22"/>
      <c r="XR44" s="22"/>
      <c r="XS44" s="22"/>
      <c r="XT44" s="22"/>
      <c r="XU44" s="22"/>
      <c r="XV44" s="22"/>
      <c r="XW44" s="22"/>
      <c r="XX44" s="22"/>
      <c r="XY44" s="22"/>
      <c r="XZ44" s="22"/>
      <c r="YA44" s="22"/>
      <c r="YB44" s="22"/>
      <c r="YC44" s="22"/>
      <c r="YD44" s="22"/>
      <c r="YE44" s="22"/>
      <c r="YF44" s="22"/>
      <c r="YG44" s="22"/>
      <c r="YH44" s="22"/>
      <c r="YI44" s="22"/>
      <c r="YJ44" s="22"/>
      <c r="YK44" s="22"/>
      <c r="YL44" s="22"/>
      <c r="YM44" s="22"/>
      <c r="YN44" s="22"/>
      <c r="YO44" s="22"/>
      <c r="YP44" s="22"/>
      <c r="YQ44" s="22"/>
      <c r="YR44" s="22"/>
      <c r="YS44" s="22"/>
      <c r="YT44" s="22"/>
      <c r="YU44" s="22"/>
      <c r="YV44" s="22"/>
      <c r="YW44" s="22"/>
      <c r="YX44" s="22"/>
      <c r="YY44" s="22"/>
      <c r="YZ44" s="22"/>
      <c r="ZA44" s="22"/>
      <c r="ZB44" s="22"/>
      <c r="ZC44" s="22"/>
      <c r="ZD44" s="22"/>
      <c r="ZE44" s="22"/>
      <c r="ZF44" s="22"/>
      <c r="ZG44" s="22"/>
      <c r="ZH44" s="22"/>
      <c r="ZI44" s="22"/>
      <c r="ZJ44" s="22"/>
      <c r="ZK44" s="22"/>
      <c r="ZL44" s="22"/>
      <c r="ZM44" s="22"/>
      <c r="ZN44" s="22"/>
      <c r="ZO44" s="22"/>
      <c r="ZP44" s="22"/>
      <c r="ZQ44" s="22"/>
      <c r="ZR44" s="22"/>
      <c r="ZS44" s="22"/>
      <c r="ZT44" s="22"/>
      <c r="ZU44" s="22"/>
      <c r="ZV44" s="22"/>
      <c r="ZW44" s="22"/>
      <c r="ZX44" s="22"/>
      <c r="ZY44" s="22"/>
      <c r="ZZ44" s="22"/>
      <c r="AAA44" s="22"/>
      <c r="AAB44" s="22"/>
      <c r="AAC44" s="22"/>
      <c r="AAD44" s="22"/>
      <c r="AAE44" s="22"/>
      <c r="AAF44" s="22"/>
      <c r="AAG44" s="22"/>
      <c r="AAH44" s="22"/>
      <c r="AAI44" s="22"/>
      <c r="AAJ44" s="22"/>
      <c r="AAK44" s="22"/>
      <c r="AAL44" s="22"/>
      <c r="AAM44" s="22"/>
      <c r="AAN44" s="22"/>
      <c r="AAO44" s="22"/>
      <c r="AAP44" s="22"/>
      <c r="AAQ44" s="22"/>
      <c r="AAR44" s="22"/>
      <c r="AAS44" s="22"/>
      <c r="AAT44" s="22"/>
      <c r="AAU44" s="22"/>
      <c r="AAV44" s="22"/>
      <c r="AAW44" s="22"/>
      <c r="AAX44" s="22"/>
      <c r="AAY44" s="22"/>
      <c r="AAZ44" s="22"/>
      <c r="ABA44" s="22"/>
      <c r="ABB44" s="22"/>
      <c r="ABC44" s="22"/>
      <c r="ABD44" s="22"/>
      <c r="ABE44" s="22"/>
      <c r="ABF44" s="22"/>
      <c r="ABG44" s="22"/>
      <c r="ABH44" s="22"/>
      <c r="ABI44" s="22"/>
      <c r="ABJ44" s="22"/>
      <c r="ABK44" s="22"/>
      <c r="ABL44" s="22"/>
      <c r="ABM44" s="22"/>
      <c r="ABN44" s="22"/>
      <c r="ABO44" s="22"/>
      <c r="ABP44" s="22"/>
      <c r="ABQ44" s="22"/>
      <c r="ABR44" s="22"/>
      <c r="ABS44" s="22"/>
      <c r="ABT44" s="22"/>
      <c r="ABU44" s="22"/>
      <c r="ABV44" s="22"/>
      <c r="ABW44" s="22"/>
      <c r="ABX44" s="22"/>
      <c r="ABY44" s="22"/>
      <c r="ABZ44" s="22"/>
      <c r="ACA44" s="22"/>
      <c r="ACB44" s="22"/>
      <c r="ACC44" s="22"/>
      <c r="ACD44" s="22"/>
      <c r="ACE44" s="22"/>
      <c r="ACF44" s="22"/>
      <c r="ACG44" s="22"/>
      <c r="ACH44" s="22"/>
      <c r="ACI44" s="22"/>
      <c r="ACJ44" s="22"/>
      <c r="ACK44" s="22"/>
      <c r="ACL44" s="22"/>
      <c r="ACM44" s="22"/>
      <c r="ACN44" s="22"/>
      <c r="ACO44" s="22"/>
      <c r="ACP44" s="22"/>
      <c r="ACQ44" s="22"/>
      <c r="ACR44" s="22"/>
      <c r="ACS44" s="22"/>
      <c r="ACT44" s="22"/>
      <c r="ACU44" s="22"/>
      <c r="ACV44" s="22"/>
      <c r="ACW44" s="22"/>
      <c r="ACX44" s="22"/>
      <c r="ACY44" s="22"/>
      <c r="ACZ44" s="22"/>
      <c r="ADA44" s="22"/>
      <c r="ADB44" s="22"/>
      <c r="ADC44" s="22"/>
      <c r="ADD44" s="22"/>
      <c r="ADE44" s="22"/>
      <c r="ADF44" s="22"/>
      <c r="ADG44" s="22"/>
      <c r="ADH44" s="22"/>
      <c r="ADI44" s="22"/>
      <c r="ADJ44" s="22"/>
      <c r="ADK44" s="22"/>
      <c r="ADL44" s="22"/>
      <c r="ADM44" s="22"/>
      <c r="ADN44" s="22"/>
      <c r="ADO44" s="22"/>
      <c r="ADP44" s="22"/>
      <c r="ADQ44" s="22"/>
      <c r="ADR44" s="22"/>
      <c r="ADS44" s="22"/>
      <c r="ADT44" s="22"/>
      <c r="ADU44" s="22"/>
      <c r="ADV44" s="22"/>
      <c r="ADW44" s="22"/>
      <c r="ADX44" s="22"/>
      <c r="ADY44" s="22"/>
      <c r="ADZ44" s="22"/>
      <c r="AEA44" s="22"/>
      <c r="AEB44" s="22"/>
      <c r="AEC44" s="22"/>
      <c r="AED44" s="22"/>
      <c r="AEE44" s="22"/>
      <c r="AEF44" s="22"/>
      <c r="AEG44" s="22"/>
      <c r="AEH44" s="22"/>
      <c r="AEI44" s="22"/>
      <c r="AEJ44" s="22"/>
      <c r="AEK44" s="22"/>
      <c r="AEL44" s="22"/>
      <c r="AEM44" s="22"/>
      <c r="AEN44" s="22"/>
      <c r="AEO44" s="22"/>
      <c r="AEP44" s="22"/>
      <c r="AEQ44" s="22"/>
      <c r="AER44" s="22"/>
      <c r="AES44" s="22"/>
      <c r="AET44" s="22"/>
      <c r="AEU44" s="22"/>
      <c r="AEV44" s="22"/>
      <c r="AEW44" s="22"/>
      <c r="AEX44" s="22"/>
      <c r="AEY44" s="22"/>
      <c r="AEZ44" s="22"/>
      <c r="AFA44" s="22"/>
      <c r="AFB44" s="22"/>
      <c r="AFC44" s="22"/>
      <c r="AFD44" s="22"/>
      <c r="AFE44" s="22"/>
      <c r="AFF44" s="22"/>
      <c r="AFG44" s="22"/>
      <c r="AFH44" s="22"/>
      <c r="AFI44" s="22"/>
      <c r="AFJ44" s="22"/>
      <c r="AFK44" s="22"/>
      <c r="AFL44" s="22"/>
      <c r="AFM44" s="22"/>
      <c r="AFN44" s="22"/>
      <c r="AFO44" s="22"/>
      <c r="AFP44" s="22"/>
      <c r="AFQ44" s="22"/>
      <c r="AFR44" s="22"/>
      <c r="AFS44" s="22"/>
      <c r="AFT44" s="22"/>
      <c r="AFU44" s="22"/>
      <c r="AFV44" s="22"/>
      <c r="AFW44" s="22"/>
      <c r="AFX44" s="22"/>
      <c r="AFY44" s="22"/>
      <c r="AFZ44" s="22"/>
      <c r="AGA44" s="22"/>
      <c r="AGB44" s="22"/>
      <c r="AGC44" s="22"/>
      <c r="AGD44" s="22"/>
      <c r="AGE44" s="22"/>
      <c r="AGF44" s="22"/>
      <c r="AGG44" s="22"/>
      <c r="AGH44" s="22"/>
      <c r="AGI44" s="22"/>
      <c r="AGJ44" s="22"/>
      <c r="AGK44" s="22"/>
      <c r="AGL44" s="22"/>
      <c r="AGM44" s="22"/>
      <c r="AGN44" s="22"/>
      <c r="AGO44" s="22"/>
      <c r="AGP44" s="22"/>
      <c r="AGQ44" s="22"/>
      <c r="AGR44" s="22"/>
      <c r="AGS44" s="22"/>
      <c r="AGT44" s="22"/>
      <c r="AGU44" s="22"/>
      <c r="AGV44" s="22"/>
      <c r="AGW44" s="22"/>
      <c r="AGX44" s="22"/>
      <c r="AGY44" s="22"/>
      <c r="AGZ44" s="22"/>
      <c r="AHA44" s="22"/>
      <c r="AHB44" s="22"/>
      <c r="AHC44" s="22"/>
      <c r="AHD44" s="22"/>
      <c r="AHE44" s="22"/>
      <c r="AHF44" s="22"/>
      <c r="AHG44" s="22"/>
      <c r="AHH44" s="22"/>
      <c r="AHI44" s="22"/>
      <c r="AHJ44" s="22"/>
      <c r="AHK44" s="22"/>
      <c r="AHL44" s="22"/>
      <c r="AHM44" s="22"/>
      <c r="AHN44" s="22"/>
      <c r="AHO44" s="22"/>
      <c r="AHP44" s="22"/>
      <c r="AHQ44" s="22"/>
      <c r="AHR44" s="22"/>
      <c r="AHS44" s="22"/>
      <c r="AHT44" s="22"/>
      <c r="AHU44" s="22"/>
      <c r="AHV44" s="22"/>
      <c r="AHW44" s="22"/>
      <c r="AHX44" s="22"/>
      <c r="AHY44" s="22"/>
      <c r="AHZ44" s="22"/>
      <c r="AIA44" s="22"/>
      <c r="AIB44" s="22"/>
      <c r="AIC44" s="22"/>
      <c r="AID44" s="22"/>
      <c r="AIE44" s="22"/>
      <c r="AIF44" s="22"/>
      <c r="AIG44" s="22"/>
      <c r="AIH44" s="22"/>
      <c r="AII44" s="22"/>
      <c r="AIJ44" s="22"/>
      <c r="AIK44" s="22"/>
      <c r="AIL44" s="22"/>
      <c r="AIM44" s="22"/>
      <c r="AIN44" s="22"/>
      <c r="AIO44" s="22"/>
      <c r="AIP44" s="22"/>
      <c r="AIQ44" s="22"/>
      <c r="AIR44" s="22"/>
      <c r="AIS44" s="22"/>
      <c r="AIT44" s="22"/>
      <c r="AIU44" s="22"/>
      <c r="AIV44" s="22"/>
      <c r="AIW44" s="22"/>
      <c r="AIX44" s="22"/>
      <c r="AIY44" s="22"/>
      <c r="AIZ44" s="22"/>
      <c r="AJA44" s="22"/>
      <c r="AJB44" s="22"/>
      <c r="AJC44" s="22"/>
      <c r="AJD44" s="22"/>
      <c r="AJE44" s="22"/>
      <c r="AJF44" s="22"/>
      <c r="AJG44" s="22"/>
      <c r="AJH44" s="22"/>
      <c r="AJI44" s="22"/>
      <c r="AJJ44" s="22"/>
      <c r="AJK44" s="22"/>
      <c r="AJL44" s="22"/>
      <c r="AJM44" s="22"/>
      <c r="AJN44" s="22"/>
      <c r="AJO44" s="22"/>
      <c r="AJP44" s="22"/>
      <c r="AJQ44" s="22"/>
      <c r="AJR44" s="22"/>
      <c r="AJS44" s="22"/>
      <c r="AJT44" s="22"/>
      <c r="AJU44" s="22"/>
      <c r="AJV44" s="22"/>
      <c r="AJW44" s="22"/>
      <c r="AJX44" s="22"/>
      <c r="AJY44" s="22"/>
      <c r="AJZ44" s="22"/>
      <c r="AKA44" s="22"/>
      <c r="AKB44" s="22"/>
      <c r="AKC44" s="22"/>
      <c r="AKD44" s="22"/>
      <c r="AKE44" s="22"/>
      <c r="AKF44" s="22"/>
      <c r="AKG44" s="22"/>
      <c r="AKH44" s="22"/>
      <c r="AKI44" s="22"/>
      <c r="AKJ44" s="22"/>
      <c r="AKK44" s="22"/>
      <c r="AKL44" s="22"/>
      <c r="AKM44" s="22"/>
      <c r="AKN44" s="22"/>
      <c r="AKO44" s="22"/>
      <c r="AKP44" s="22"/>
      <c r="AKQ44" s="22"/>
      <c r="AKR44" s="22"/>
      <c r="AKS44" s="22"/>
      <c r="AKT44" s="22"/>
      <c r="AKU44" s="22"/>
      <c r="AKV44" s="22"/>
      <c r="AKW44" s="22"/>
      <c r="AKX44" s="22"/>
      <c r="AKY44" s="22"/>
      <c r="AKZ44" s="22"/>
      <c r="ALA44" s="22"/>
    </row>
    <row r="45" spans="1:989" s="122" customFormat="1" ht="25.5" customHeight="1" x14ac:dyDescent="0.2">
      <c r="A45" s="26" t="s">
        <v>8</v>
      </c>
      <c r="B45" s="123">
        <v>7307</v>
      </c>
      <c r="C45" s="125" t="s">
        <v>77</v>
      </c>
      <c r="D45" s="123" t="s">
        <v>66</v>
      </c>
      <c r="E45" s="126">
        <v>0.12</v>
      </c>
      <c r="F45" s="29">
        <v>41.52</v>
      </c>
      <c r="G45" s="87">
        <f t="shared" ref="G45" si="8">E45*F45</f>
        <v>4.9824000000000002</v>
      </c>
    </row>
    <row r="46" spans="1:989" s="122" customFormat="1" x14ac:dyDescent="0.2">
      <c r="A46" s="216" t="s">
        <v>49</v>
      </c>
      <c r="B46" s="217"/>
      <c r="C46" s="217"/>
      <c r="D46" s="217"/>
      <c r="E46" s="217"/>
      <c r="F46" s="218"/>
      <c r="G46" s="85">
        <f>SUM(G41:G45)</f>
        <v>21.837299999999999</v>
      </c>
    </row>
    <row r="47" spans="1:989" customFormat="1" ht="18" customHeight="1" x14ac:dyDescent="0.2">
      <c r="A47" s="187"/>
      <c r="B47" s="187"/>
      <c r="C47" s="187"/>
      <c r="D47" s="187"/>
      <c r="E47" s="187"/>
      <c r="F47" s="187"/>
      <c r="G47" s="187"/>
      <c r="H47" s="187"/>
      <c r="I47" s="187"/>
    </row>
    <row r="48" spans="1:989" s="2" customFormat="1" ht="22.15" customHeight="1" x14ac:dyDescent="0.2">
      <c r="A48" s="187" t="s">
        <v>247</v>
      </c>
      <c r="B48" s="187"/>
      <c r="C48" s="187"/>
      <c r="D48" s="187"/>
      <c r="E48" s="187"/>
      <c r="F48" s="187"/>
      <c r="G48" s="187"/>
      <c r="H48" s="132"/>
      <c r="I48" s="132"/>
      <c r="J48"/>
      <c r="K48" s="35"/>
      <c r="L48" s="35"/>
      <c r="M48" s="35"/>
      <c r="N48" s="35"/>
      <c r="O48" s="35"/>
      <c r="P48" s="35"/>
      <c r="Q48" s="35"/>
      <c r="R48" s="35"/>
      <c r="S48" s="35"/>
      <c r="T48" s="35"/>
    </row>
    <row r="49" spans="1:20" s="2" customFormat="1" ht="22.15" customHeight="1" x14ac:dyDescent="0.2">
      <c r="A49" s="203" t="s">
        <v>36</v>
      </c>
      <c r="B49" s="203"/>
      <c r="C49" s="203"/>
      <c r="D49" s="203"/>
      <c r="E49" s="203"/>
      <c r="F49" s="203"/>
      <c r="G49" s="203"/>
      <c r="H49" s="133"/>
      <c r="I49" s="133"/>
      <c r="J49"/>
      <c r="K49" s="35"/>
      <c r="L49" s="35"/>
      <c r="M49" s="35"/>
      <c r="N49" s="35"/>
      <c r="O49" s="35"/>
      <c r="P49" s="35"/>
      <c r="Q49" s="35"/>
      <c r="R49" s="35"/>
      <c r="S49" s="35"/>
      <c r="T49" s="35"/>
    </row>
    <row r="50" spans="1:20" x14ac:dyDescent="0.2">
      <c r="A50"/>
      <c r="B50"/>
      <c r="C50"/>
      <c r="D50"/>
      <c r="E50"/>
      <c r="F50"/>
      <c r="G50" s="80"/>
      <c r="H50"/>
      <c r="I50"/>
    </row>
  </sheetData>
  <mergeCells count="17">
    <mergeCell ref="A47:I47"/>
    <mergeCell ref="A48:G48"/>
    <mergeCell ref="A49:G49"/>
    <mergeCell ref="A39:B39"/>
    <mergeCell ref="A46:F46"/>
    <mergeCell ref="A24:B24"/>
    <mergeCell ref="E24:F24"/>
    <mergeCell ref="A25:B25"/>
    <mergeCell ref="A36:F36"/>
    <mergeCell ref="A38:B38"/>
    <mergeCell ref="E38:F38"/>
    <mergeCell ref="A22:F22"/>
    <mergeCell ref="D5:G8"/>
    <mergeCell ref="A10:G10"/>
    <mergeCell ref="A12:B12"/>
    <mergeCell ref="E12:F12"/>
    <mergeCell ref="A13:B13"/>
  </mergeCells>
  <printOptions horizontalCentered="1"/>
  <pageMargins left="0.23622047244094491" right="0.23622047244094491" top="0.39370078740157483" bottom="0.39370078740157483" header="3.937007874015748E-2" footer="0.31496062992125984"/>
  <pageSetup paperSize="9" scale="58" fitToHeight="0" orientation="portrait" r:id="rId1"/>
  <rowBreaks count="1" manualBreakCount="1">
    <brk id="55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8:ALJ40"/>
  <sheetViews>
    <sheetView topLeftCell="A16" zoomScale="115" zoomScaleNormal="115" zoomScaleSheetLayoutView="115" workbookViewId="0">
      <selection activeCell="A33" sqref="A33:G33"/>
    </sheetView>
  </sheetViews>
  <sheetFormatPr defaultColWidth="10.33203125" defaultRowHeight="15" x14ac:dyDescent="0.25"/>
  <cols>
    <col min="1" max="1" width="46.83203125" style="91" customWidth="1"/>
    <col min="2" max="2" width="17.5" style="90" customWidth="1"/>
    <col min="3" max="3" width="13.1640625" style="91" customWidth="1"/>
    <col min="4" max="4" width="19.33203125" style="91" customWidth="1"/>
    <col min="5" max="5" width="11.6640625" style="91" customWidth="1"/>
    <col min="6" max="6" width="21" style="91" customWidth="1"/>
    <col min="7" max="7" width="12.33203125" style="91" customWidth="1"/>
    <col min="8" max="998" width="11.6640625" style="91" customWidth="1"/>
    <col min="999" max="16384" width="10.33203125" style="92"/>
  </cols>
  <sheetData>
    <row r="8" spans="1:998" s="89" customFormat="1" ht="28.15" customHeight="1" x14ac:dyDescent="0.25">
      <c r="A8" s="231" t="s">
        <v>51</v>
      </c>
      <c r="B8" s="232"/>
      <c r="C8" s="232"/>
      <c r="D8" s="232"/>
      <c r="E8" s="232"/>
      <c r="F8" s="232"/>
      <c r="G8" s="233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  <c r="HU8" s="88"/>
      <c r="HV8" s="88"/>
      <c r="HW8" s="88"/>
      <c r="HX8" s="88"/>
      <c r="HY8" s="88"/>
      <c r="HZ8" s="88"/>
      <c r="IA8" s="88"/>
      <c r="IB8" s="88"/>
      <c r="IC8" s="88"/>
      <c r="ID8" s="88"/>
      <c r="IE8" s="88"/>
      <c r="IF8" s="88"/>
      <c r="IG8" s="88"/>
      <c r="IH8" s="88"/>
      <c r="II8" s="88"/>
      <c r="IJ8" s="88"/>
      <c r="IK8" s="88"/>
      <c r="IL8" s="88"/>
      <c r="IM8" s="88"/>
      <c r="IN8" s="88"/>
      <c r="IO8" s="88"/>
      <c r="IP8" s="88"/>
      <c r="IQ8" s="88"/>
      <c r="IR8" s="88"/>
      <c r="IS8" s="88"/>
      <c r="IT8" s="88"/>
      <c r="IU8" s="88"/>
      <c r="IV8" s="88"/>
      <c r="IW8" s="88"/>
      <c r="IX8" s="88"/>
      <c r="IY8" s="88"/>
      <c r="IZ8" s="88"/>
      <c r="JA8" s="88"/>
      <c r="JB8" s="88"/>
      <c r="JC8" s="88"/>
      <c r="JD8" s="88"/>
      <c r="JE8" s="88"/>
      <c r="JF8" s="88"/>
      <c r="JG8" s="88"/>
      <c r="JH8" s="88"/>
      <c r="JI8" s="88"/>
      <c r="JJ8" s="88"/>
      <c r="JK8" s="88"/>
      <c r="JL8" s="88"/>
      <c r="JM8" s="88"/>
      <c r="JN8" s="88"/>
      <c r="JO8" s="88"/>
      <c r="JP8" s="88"/>
      <c r="JQ8" s="88"/>
      <c r="JR8" s="88"/>
      <c r="JS8" s="88"/>
      <c r="JT8" s="88"/>
      <c r="JU8" s="88"/>
      <c r="JV8" s="88"/>
      <c r="JW8" s="88"/>
      <c r="JX8" s="88"/>
      <c r="JY8" s="88"/>
      <c r="JZ8" s="88"/>
      <c r="KA8" s="88"/>
      <c r="KB8" s="88"/>
      <c r="KC8" s="88"/>
      <c r="KD8" s="88"/>
      <c r="KE8" s="88"/>
      <c r="KF8" s="88"/>
      <c r="KG8" s="88"/>
      <c r="KH8" s="88"/>
      <c r="KI8" s="88"/>
      <c r="KJ8" s="88"/>
      <c r="KK8" s="88"/>
      <c r="KL8" s="88"/>
      <c r="KM8" s="88"/>
      <c r="KN8" s="88"/>
      <c r="KO8" s="88"/>
      <c r="KP8" s="88"/>
      <c r="KQ8" s="88"/>
      <c r="KR8" s="88"/>
      <c r="KS8" s="88"/>
      <c r="KT8" s="88"/>
      <c r="KU8" s="88"/>
      <c r="KV8" s="88"/>
      <c r="KW8" s="88"/>
      <c r="KX8" s="88"/>
      <c r="KY8" s="88"/>
      <c r="KZ8" s="88"/>
      <c r="LA8" s="88"/>
      <c r="LB8" s="88"/>
      <c r="LC8" s="88"/>
      <c r="LD8" s="88"/>
      <c r="LE8" s="88"/>
      <c r="LF8" s="88"/>
      <c r="LG8" s="88"/>
      <c r="LH8" s="88"/>
      <c r="LI8" s="88"/>
      <c r="LJ8" s="88"/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88"/>
      <c r="ND8" s="88"/>
      <c r="NE8" s="88"/>
      <c r="NF8" s="88"/>
      <c r="NG8" s="88"/>
      <c r="NH8" s="88"/>
      <c r="NI8" s="88"/>
      <c r="NJ8" s="88"/>
      <c r="NK8" s="88"/>
      <c r="NL8" s="88"/>
      <c r="NM8" s="88"/>
      <c r="NN8" s="88"/>
      <c r="NO8" s="88"/>
      <c r="NP8" s="88"/>
      <c r="NQ8" s="88"/>
      <c r="NR8" s="88"/>
      <c r="NS8" s="88"/>
      <c r="NT8" s="88"/>
      <c r="NU8" s="88"/>
      <c r="NV8" s="88"/>
      <c r="NW8" s="88"/>
      <c r="NX8" s="88"/>
      <c r="NY8" s="88"/>
      <c r="NZ8" s="88"/>
      <c r="OA8" s="88"/>
      <c r="OB8" s="88"/>
      <c r="OC8" s="88"/>
      <c r="OD8" s="88"/>
      <c r="OE8" s="88"/>
      <c r="OF8" s="88"/>
      <c r="OG8" s="88"/>
      <c r="OH8" s="88"/>
      <c r="OI8" s="88"/>
      <c r="OJ8" s="88"/>
      <c r="OK8" s="88"/>
      <c r="OL8" s="88"/>
      <c r="OM8" s="88"/>
      <c r="ON8" s="88"/>
      <c r="OO8" s="88"/>
      <c r="OP8" s="88"/>
      <c r="OQ8" s="88"/>
      <c r="OR8" s="88"/>
      <c r="OS8" s="88"/>
      <c r="OT8" s="88"/>
      <c r="OU8" s="88"/>
      <c r="OV8" s="88"/>
      <c r="OW8" s="88"/>
      <c r="OX8" s="88"/>
      <c r="OY8" s="88"/>
      <c r="OZ8" s="88"/>
      <c r="PA8" s="88"/>
      <c r="PB8" s="88"/>
      <c r="PC8" s="88"/>
      <c r="PD8" s="88"/>
      <c r="PE8" s="88"/>
      <c r="PF8" s="88"/>
      <c r="PG8" s="88"/>
      <c r="PH8" s="88"/>
      <c r="PI8" s="88"/>
      <c r="PJ8" s="88"/>
      <c r="PK8" s="88"/>
      <c r="PL8" s="88"/>
      <c r="PM8" s="88"/>
      <c r="PN8" s="88"/>
      <c r="PO8" s="88"/>
      <c r="PP8" s="88"/>
      <c r="PQ8" s="88"/>
      <c r="PR8" s="88"/>
      <c r="PS8" s="88"/>
      <c r="PT8" s="88"/>
      <c r="PU8" s="88"/>
      <c r="PV8" s="88"/>
      <c r="PW8" s="88"/>
      <c r="PX8" s="88"/>
      <c r="PY8" s="88"/>
      <c r="PZ8" s="88"/>
      <c r="QA8" s="88"/>
      <c r="QB8" s="88"/>
      <c r="QC8" s="88"/>
      <c r="QD8" s="88"/>
      <c r="QE8" s="88"/>
      <c r="QF8" s="88"/>
      <c r="QG8" s="88"/>
      <c r="QH8" s="88"/>
      <c r="QI8" s="88"/>
      <c r="QJ8" s="88"/>
      <c r="QK8" s="88"/>
      <c r="QL8" s="88"/>
      <c r="QM8" s="88"/>
      <c r="QN8" s="88"/>
      <c r="QO8" s="88"/>
      <c r="QP8" s="88"/>
      <c r="QQ8" s="88"/>
      <c r="QR8" s="88"/>
      <c r="QS8" s="88"/>
      <c r="QT8" s="88"/>
      <c r="QU8" s="88"/>
      <c r="QV8" s="88"/>
      <c r="QW8" s="88"/>
      <c r="QX8" s="88"/>
      <c r="QY8" s="88"/>
      <c r="QZ8" s="88"/>
      <c r="RA8" s="88"/>
      <c r="RB8" s="88"/>
      <c r="RC8" s="88"/>
      <c r="RD8" s="88"/>
      <c r="RE8" s="88"/>
      <c r="RF8" s="88"/>
      <c r="RG8" s="88"/>
      <c r="RH8" s="88"/>
      <c r="RI8" s="88"/>
      <c r="RJ8" s="88"/>
      <c r="RK8" s="88"/>
      <c r="RL8" s="88"/>
      <c r="RM8" s="88"/>
      <c r="RN8" s="88"/>
      <c r="RO8" s="88"/>
      <c r="RP8" s="88"/>
      <c r="RQ8" s="88"/>
      <c r="RR8" s="88"/>
      <c r="RS8" s="88"/>
      <c r="RT8" s="88"/>
      <c r="RU8" s="88"/>
      <c r="RV8" s="88"/>
      <c r="RW8" s="88"/>
      <c r="RX8" s="88"/>
      <c r="RY8" s="88"/>
      <c r="RZ8" s="88"/>
      <c r="SA8" s="88"/>
      <c r="SB8" s="88"/>
      <c r="SC8" s="88"/>
      <c r="SD8" s="88"/>
      <c r="SE8" s="88"/>
      <c r="SF8" s="88"/>
      <c r="SG8" s="88"/>
      <c r="SH8" s="88"/>
      <c r="SI8" s="88"/>
      <c r="SJ8" s="88"/>
      <c r="SK8" s="88"/>
      <c r="SL8" s="88"/>
      <c r="SM8" s="88"/>
      <c r="SN8" s="88"/>
      <c r="SO8" s="88"/>
      <c r="SP8" s="88"/>
      <c r="SQ8" s="88"/>
      <c r="SR8" s="88"/>
      <c r="SS8" s="88"/>
      <c r="ST8" s="88"/>
      <c r="SU8" s="88"/>
      <c r="SV8" s="88"/>
      <c r="SW8" s="88"/>
      <c r="SX8" s="88"/>
      <c r="SY8" s="88"/>
      <c r="SZ8" s="88"/>
      <c r="TA8" s="88"/>
      <c r="TB8" s="88"/>
      <c r="TC8" s="88"/>
      <c r="TD8" s="88"/>
      <c r="TE8" s="88"/>
      <c r="TF8" s="88"/>
      <c r="TG8" s="88"/>
      <c r="TH8" s="88"/>
      <c r="TI8" s="88"/>
      <c r="TJ8" s="88"/>
      <c r="TK8" s="88"/>
      <c r="TL8" s="88"/>
      <c r="TM8" s="88"/>
      <c r="TN8" s="88"/>
      <c r="TO8" s="88"/>
      <c r="TP8" s="88"/>
      <c r="TQ8" s="88"/>
      <c r="TR8" s="88"/>
      <c r="TS8" s="88"/>
      <c r="TT8" s="88"/>
      <c r="TU8" s="88"/>
      <c r="TV8" s="88"/>
      <c r="TW8" s="88"/>
      <c r="TX8" s="88"/>
      <c r="TY8" s="88"/>
      <c r="TZ8" s="88"/>
      <c r="UA8" s="88"/>
      <c r="UB8" s="88"/>
      <c r="UC8" s="88"/>
      <c r="UD8" s="88"/>
      <c r="UE8" s="88"/>
      <c r="UF8" s="88"/>
      <c r="UG8" s="88"/>
      <c r="UH8" s="88"/>
      <c r="UI8" s="88"/>
      <c r="UJ8" s="88"/>
      <c r="UK8" s="88"/>
      <c r="UL8" s="88"/>
      <c r="UM8" s="88"/>
      <c r="UN8" s="88"/>
      <c r="UO8" s="88"/>
      <c r="UP8" s="88"/>
      <c r="UQ8" s="88"/>
      <c r="UR8" s="88"/>
      <c r="US8" s="88"/>
      <c r="UT8" s="88"/>
      <c r="UU8" s="88"/>
      <c r="UV8" s="88"/>
      <c r="UW8" s="88"/>
      <c r="UX8" s="88"/>
      <c r="UY8" s="88"/>
      <c r="UZ8" s="88"/>
      <c r="VA8" s="88"/>
      <c r="VB8" s="88"/>
      <c r="VC8" s="88"/>
      <c r="VD8" s="88"/>
      <c r="VE8" s="88"/>
      <c r="VF8" s="88"/>
      <c r="VG8" s="88"/>
      <c r="VH8" s="88"/>
      <c r="VI8" s="88"/>
      <c r="VJ8" s="88"/>
      <c r="VK8" s="88"/>
      <c r="VL8" s="88"/>
      <c r="VM8" s="88"/>
      <c r="VN8" s="88"/>
      <c r="VO8" s="88"/>
      <c r="VP8" s="88"/>
      <c r="VQ8" s="88"/>
      <c r="VR8" s="88"/>
      <c r="VS8" s="88"/>
      <c r="VT8" s="88"/>
      <c r="VU8" s="88"/>
      <c r="VV8" s="88"/>
      <c r="VW8" s="88"/>
      <c r="VX8" s="88"/>
      <c r="VY8" s="88"/>
      <c r="VZ8" s="88"/>
      <c r="WA8" s="88"/>
      <c r="WB8" s="88"/>
      <c r="WC8" s="88"/>
      <c r="WD8" s="88"/>
      <c r="WE8" s="88"/>
      <c r="WF8" s="88"/>
      <c r="WG8" s="88"/>
      <c r="WH8" s="88"/>
      <c r="WI8" s="88"/>
      <c r="WJ8" s="88"/>
      <c r="WK8" s="88"/>
      <c r="WL8" s="88"/>
      <c r="WM8" s="88"/>
      <c r="WN8" s="88"/>
      <c r="WO8" s="88"/>
      <c r="WP8" s="88"/>
      <c r="WQ8" s="88"/>
      <c r="WR8" s="88"/>
      <c r="WS8" s="88"/>
      <c r="WT8" s="88"/>
      <c r="WU8" s="88"/>
      <c r="WV8" s="88"/>
      <c r="WW8" s="88"/>
      <c r="WX8" s="88"/>
      <c r="WY8" s="88"/>
      <c r="WZ8" s="88"/>
      <c r="XA8" s="88"/>
      <c r="XB8" s="88"/>
      <c r="XC8" s="88"/>
      <c r="XD8" s="88"/>
      <c r="XE8" s="88"/>
      <c r="XF8" s="88"/>
      <c r="XG8" s="88"/>
      <c r="XH8" s="88"/>
      <c r="XI8" s="88"/>
      <c r="XJ8" s="88"/>
      <c r="XK8" s="88"/>
      <c r="XL8" s="88"/>
      <c r="XM8" s="88"/>
      <c r="XN8" s="88"/>
      <c r="XO8" s="88"/>
      <c r="XP8" s="88"/>
      <c r="XQ8" s="88"/>
      <c r="XR8" s="88"/>
      <c r="XS8" s="88"/>
      <c r="XT8" s="88"/>
      <c r="XU8" s="88"/>
      <c r="XV8" s="88"/>
      <c r="XW8" s="88"/>
      <c r="XX8" s="88"/>
      <c r="XY8" s="88"/>
      <c r="XZ8" s="88"/>
      <c r="YA8" s="88"/>
      <c r="YB8" s="88"/>
      <c r="YC8" s="88"/>
      <c r="YD8" s="88"/>
      <c r="YE8" s="88"/>
      <c r="YF8" s="88"/>
      <c r="YG8" s="88"/>
      <c r="YH8" s="88"/>
      <c r="YI8" s="88"/>
      <c r="YJ8" s="88"/>
      <c r="YK8" s="88"/>
      <c r="YL8" s="88"/>
      <c r="YM8" s="88"/>
      <c r="YN8" s="88"/>
      <c r="YO8" s="88"/>
      <c r="YP8" s="88"/>
      <c r="YQ8" s="88"/>
      <c r="YR8" s="88"/>
      <c r="YS8" s="88"/>
      <c r="YT8" s="88"/>
      <c r="YU8" s="88"/>
      <c r="YV8" s="88"/>
      <c r="YW8" s="88"/>
      <c r="YX8" s="88"/>
      <c r="YY8" s="88"/>
      <c r="YZ8" s="88"/>
      <c r="ZA8" s="88"/>
      <c r="ZB8" s="88"/>
      <c r="ZC8" s="88"/>
      <c r="ZD8" s="88"/>
      <c r="ZE8" s="88"/>
      <c r="ZF8" s="88"/>
      <c r="ZG8" s="88"/>
      <c r="ZH8" s="88"/>
      <c r="ZI8" s="88"/>
      <c r="ZJ8" s="88"/>
      <c r="ZK8" s="88"/>
      <c r="ZL8" s="88"/>
      <c r="ZM8" s="88"/>
      <c r="ZN8" s="88"/>
      <c r="ZO8" s="88"/>
      <c r="ZP8" s="88"/>
      <c r="ZQ8" s="88"/>
      <c r="ZR8" s="88"/>
      <c r="ZS8" s="88"/>
      <c r="ZT8" s="88"/>
      <c r="ZU8" s="88"/>
      <c r="ZV8" s="88"/>
      <c r="ZW8" s="88"/>
      <c r="ZX8" s="88"/>
      <c r="ZY8" s="88"/>
      <c r="ZZ8" s="88"/>
      <c r="AAA8" s="88"/>
      <c r="AAB8" s="88"/>
      <c r="AAC8" s="88"/>
      <c r="AAD8" s="88"/>
      <c r="AAE8" s="88"/>
      <c r="AAF8" s="88"/>
      <c r="AAG8" s="88"/>
      <c r="AAH8" s="88"/>
      <c r="AAI8" s="88"/>
      <c r="AAJ8" s="88"/>
      <c r="AAK8" s="88"/>
      <c r="AAL8" s="88"/>
      <c r="AAM8" s="88"/>
      <c r="AAN8" s="88"/>
      <c r="AAO8" s="88"/>
      <c r="AAP8" s="88"/>
      <c r="AAQ8" s="88"/>
      <c r="AAR8" s="88"/>
      <c r="AAS8" s="88"/>
      <c r="AAT8" s="88"/>
      <c r="AAU8" s="88"/>
      <c r="AAV8" s="88"/>
      <c r="AAW8" s="88"/>
      <c r="AAX8" s="88"/>
      <c r="AAY8" s="88"/>
      <c r="AAZ8" s="88"/>
      <c r="ABA8" s="88"/>
      <c r="ABB8" s="88"/>
      <c r="ABC8" s="88"/>
      <c r="ABD8" s="88"/>
      <c r="ABE8" s="88"/>
      <c r="ABF8" s="88"/>
      <c r="ABG8" s="88"/>
      <c r="ABH8" s="88"/>
      <c r="ABI8" s="88"/>
      <c r="ABJ8" s="88"/>
      <c r="ABK8" s="88"/>
      <c r="ABL8" s="88"/>
      <c r="ABM8" s="88"/>
      <c r="ABN8" s="88"/>
      <c r="ABO8" s="88"/>
      <c r="ABP8" s="88"/>
      <c r="ABQ8" s="88"/>
      <c r="ABR8" s="88"/>
      <c r="ABS8" s="88"/>
      <c r="ABT8" s="88"/>
      <c r="ABU8" s="88"/>
      <c r="ABV8" s="88"/>
      <c r="ABW8" s="88"/>
      <c r="ABX8" s="88"/>
      <c r="ABY8" s="88"/>
      <c r="ABZ8" s="88"/>
      <c r="ACA8" s="88"/>
      <c r="ACB8" s="88"/>
      <c r="ACC8" s="88"/>
      <c r="ACD8" s="88"/>
      <c r="ACE8" s="88"/>
      <c r="ACF8" s="88"/>
      <c r="ACG8" s="88"/>
      <c r="ACH8" s="88"/>
      <c r="ACI8" s="88"/>
      <c r="ACJ8" s="88"/>
      <c r="ACK8" s="88"/>
      <c r="ACL8" s="88"/>
      <c r="ACM8" s="88"/>
      <c r="ACN8" s="88"/>
      <c r="ACO8" s="88"/>
      <c r="ACP8" s="88"/>
      <c r="ACQ8" s="88"/>
      <c r="ACR8" s="88"/>
      <c r="ACS8" s="88"/>
      <c r="ACT8" s="88"/>
      <c r="ACU8" s="88"/>
      <c r="ACV8" s="88"/>
      <c r="ACW8" s="88"/>
      <c r="ACX8" s="88"/>
      <c r="ACY8" s="88"/>
      <c r="ACZ8" s="88"/>
      <c r="ADA8" s="88"/>
      <c r="ADB8" s="88"/>
      <c r="ADC8" s="88"/>
      <c r="ADD8" s="88"/>
      <c r="ADE8" s="88"/>
      <c r="ADF8" s="88"/>
      <c r="ADG8" s="88"/>
      <c r="ADH8" s="88"/>
      <c r="ADI8" s="88"/>
      <c r="ADJ8" s="88"/>
      <c r="ADK8" s="88"/>
      <c r="ADL8" s="88"/>
      <c r="ADM8" s="88"/>
      <c r="ADN8" s="88"/>
      <c r="ADO8" s="88"/>
      <c r="ADP8" s="88"/>
      <c r="ADQ8" s="88"/>
      <c r="ADR8" s="88"/>
      <c r="ADS8" s="88"/>
      <c r="ADT8" s="88"/>
      <c r="ADU8" s="88"/>
      <c r="ADV8" s="88"/>
      <c r="ADW8" s="88"/>
      <c r="ADX8" s="88"/>
      <c r="ADY8" s="88"/>
      <c r="ADZ8" s="88"/>
      <c r="AEA8" s="88"/>
      <c r="AEB8" s="88"/>
      <c r="AEC8" s="88"/>
      <c r="AED8" s="88"/>
      <c r="AEE8" s="88"/>
      <c r="AEF8" s="88"/>
      <c r="AEG8" s="88"/>
      <c r="AEH8" s="88"/>
      <c r="AEI8" s="88"/>
      <c r="AEJ8" s="88"/>
      <c r="AEK8" s="88"/>
      <c r="AEL8" s="88"/>
      <c r="AEM8" s="88"/>
      <c r="AEN8" s="88"/>
      <c r="AEO8" s="88"/>
      <c r="AEP8" s="88"/>
      <c r="AEQ8" s="88"/>
      <c r="AER8" s="88"/>
      <c r="AES8" s="88"/>
      <c r="AET8" s="88"/>
      <c r="AEU8" s="88"/>
      <c r="AEV8" s="88"/>
      <c r="AEW8" s="88"/>
      <c r="AEX8" s="88"/>
      <c r="AEY8" s="88"/>
      <c r="AEZ8" s="88"/>
      <c r="AFA8" s="88"/>
      <c r="AFB8" s="88"/>
      <c r="AFC8" s="88"/>
      <c r="AFD8" s="88"/>
      <c r="AFE8" s="88"/>
      <c r="AFF8" s="88"/>
      <c r="AFG8" s="88"/>
      <c r="AFH8" s="88"/>
      <c r="AFI8" s="88"/>
      <c r="AFJ8" s="88"/>
      <c r="AFK8" s="88"/>
      <c r="AFL8" s="88"/>
      <c r="AFM8" s="88"/>
      <c r="AFN8" s="88"/>
      <c r="AFO8" s="88"/>
      <c r="AFP8" s="88"/>
      <c r="AFQ8" s="88"/>
      <c r="AFR8" s="88"/>
      <c r="AFS8" s="88"/>
      <c r="AFT8" s="88"/>
      <c r="AFU8" s="88"/>
      <c r="AFV8" s="88"/>
      <c r="AFW8" s="88"/>
      <c r="AFX8" s="88"/>
      <c r="AFY8" s="88"/>
      <c r="AFZ8" s="88"/>
      <c r="AGA8" s="88"/>
      <c r="AGB8" s="88"/>
      <c r="AGC8" s="88"/>
      <c r="AGD8" s="88"/>
      <c r="AGE8" s="88"/>
      <c r="AGF8" s="88"/>
      <c r="AGG8" s="88"/>
      <c r="AGH8" s="88"/>
      <c r="AGI8" s="88"/>
      <c r="AGJ8" s="88"/>
      <c r="AGK8" s="88"/>
      <c r="AGL8" s="88"/>
      <c r="AGM8" s="88"/>
      <c r="AGN8" s="88"/>
      <c r="AGO8" s="88"/>
      <c r="AGP8" s="88"/>
      <c r="AGQ8" s="88"/>
      <c r="AGR8" s="88"/>
      <c r="AGS8" s="88"/>
      <c r="AGT8" s="88"/>
      <c r="AGU8" s="88"/>
      <c r="AGV8" s="88"/>
      <c r="AGW8" s="88"/>
      <c r="AGX8" s="88"/>
      <c r="AGY8" s="88"/>
      <c r="AGZ8" s="88"/>
      <c r="AHA8" s="88"/>
      <c r="AHB8" s="88"/>
      <c r="AHC8" s="88"/>
      <c r="AHD8" s="88"/>
      <c r="AHE8" s="88"/>
      <c r="AHF8" s="88"/>
      <c r="AHG8" s="88"/>
      <c r="AHH8" s="88"/>
      <c r="AHI8" s="88"/>
      <c r="AHJ8" s="88"/>
      <c r="AHK8" s="88"/>
      <c r="AHL8" s="88"/>
      <c r="AHM8" s="88"/>
      <c r="AHN8" s="88"/>
      <c r="AHO8" s="88"/>
      <c r="AHP8" s="88"/>
      <c r="AHQ8" s="88"/>
      <c r="AHR8" s="88"/>
      <c r="AHS8" s="88"/>
      <c r="AHT8" s="88"/>
      <c r="AHU8" s="88"/>
      <c r="AHV8" s="88"/>
      <c r="AHW8" s="88"/>
      <c r="AHX8" s="88"/>
      <c r="AHY8" s="88"/>
      <c r="AHZ8" s="88"/>
      <c r="AIA8" s="88"/>
      <c r="AIB8" s="88"/>
      <c r="AIC8" s="88"/>
      <c r="AID8" s="88"/>
      <c r="AIE8" s="88"/>
      <c r="AIF8" s="88"/>
      <c r="AIG8" s="88"/>
      <c r="AIH8" s="88"/>
      <c r="AII8" s="88"/>
      <c r="AIJ8" s="88"/>
      <c r="AIK8" s="88"/>
      <c r="AIL8" s="88"/>
      <c r="AIM8" s="88"/>
      <c r="AIN8" s="88"/>
      <c r="AIO8" s="88"/>
      <c r="AIP8" s="88"/>
      <c r="AIQ8" s="88"/>
      <c r="AIR8" s="88"/>
      <c r="AIS8" s="88"/>
      <c r="AIT8" s="88"/>
      <c r="AIU8" s="88"/>
      <c r="AIV8" s="88"/>
      <c r="AIW8" s="88"/>
      <c r="AIX8" s="88"/>
      <c r="AIY8" s="88"/>
      <c r="AIZ8" s="88"/>
      <c r="AJA8" s="88"/>
      <c r="AJB8" s="88"/>
      <c r="AJC8" s="88"/>
      <c r="AJD8" s="88"/>
      <c r="AJE8" s="88"/>
      <c r="AJF8" s="88"/>
      <c r="AJG8" s="88"/>
      <c r="AJH8" s="88"/>
      <c r="AJI8" s="88"/>
      <c r="AJJ8" s="88"/>
      <c r="AJK8" s="88"/>
      <c r="AJL8" s="88"/>
      <c r="AJM8" s="88"/>
      <c r="AJN8" s="88"/>
      <c r="AJO8" s="88"/>
      <c r="AJP8" s="88"/>
      <c r="AJQ8" s="88"/>
      <c r="AJR8" s="88"/>
      <c r="AJS8" s="88"/>
      <c r="AJT8" s="88"/>
      <c r="AJU8" s="88"/>
      <c r="AJV8" s="88"/>
      <c r="AJW8" s="88"/>
      <c r="AJX8" s="88"/>
      <c r="AJY8" s="88"/>
      <c r="AJZ8" s="88"/>
      <c r="AKA8" s="88"/>
      <c r="AKB8" s="88"/>
      <c r="AKC8" s="88"/>
      <c r="AKD8" s="88"/>
      <c r="AKE8" s="88"/>
      <c r="AKF8" s="88"/>
      <c r="AKG8" s="88"/>
      <c r="AKH8" s="88"/>
      <c r="AKI8" s="88"/>
      <c r="AKJ8" s="88"/>
      <c r="AKK8" s="88"/>
      <c r="AKL8" s="88"/>
      <c r="AKM8" s="88"/>
      <c r="AKN8" s="88"/>
      <c r="AKO8" s="88"/>
      <c r="AKP8" s="88"/>
      <c r="AKQ8" s="88"/>
      <c r="AKR8" s="88"/>
      <c r="AKS8" s="88"/>
      <c r="AKT8" s="88"/>
      <c r="AKU8" s="88"/>
      <c r="AKV8" s="88"/>
      <c r="AKW8" s="88"/>
      <c r="AKX8" s="88"/>
      <c r="AKY8" s="88"/>
      <c r="AKZ8" s="88"/>
      <c r="ALA8" s="88"/>
      <c r="ALB8" s="88"/>
      <c r="ALC8" s="88"/>
      <c r="ALD8" s="88"/>
      <c r="ALE8" s="88"/>
      <c r="ALF8" s="88"/>
      <c r="ALG8" s="88"/>
      <c r="ALH8" s="88"/>
      <c r="ALI8" s="88"/>
      <c r="ALJ8" s="88"/>
    </row>
    <row r="10" spans="1:998" s="13" customFormat="1" ht="22.15" customHeight="1" x14ac:dyDescent="0.2">
      <c r="A10" s="236" t="s">
        <v>140</v>
      </c>
      <c r="B10" s="236"/>
      <c r="C10" s="236"/>
      <c r="D10" s="236"/>
      <c r="E10" s="236"/>
      <c r="F10" s="236"/>
      <c r="G10" s="236"/>
    </row>
    <row r="11" spans="1:998" s="13" customFormat="1" ht="22.15" customHeight="1" x14ac:dyDescent="0.2">
      <c r="A11" s="211" t="s">
        <v>30</v>
      </c>
      <c r="B11" s="211"/>
      <c r="C11" s="211"/>
      <c r="D11" s="211"/>
      <c r="E11" s="211"/>
      <c r="F11" s="211"/>
      <c r="G11" s="211"/>
    </row>
    <row r="12" spans="1:998" s="13" customFormat="1" ht="22.15" customHeight="1" x14ac:dyDescent="0.2">
      <c r="A12" s="211" t="s">
        <v>79</v>
      </c>
      <c r="B12" s="211"/>
      <c r="C12" s="211"/>
      <c r="D12" s="211"/>
      <c r="E12" s="211"/>
      <c r="F12" s="211"/>
      <c r="G12" s="211"/>
    </row>
    <row r="13" spans="1:998" s="13" customFormat="1" ht="22.15" customHeight="1" x14ac:dyDescent="0.2">
      <c r="A13" s="212" t="s">
        <v>246</v>
      </c>
      <c r="B13" s="212"/>
      <c r="C13" s="212"/>
      <c r="D13" s="212"/>
      <c r="E13" s="212"/>
      <c r="F13" s="212"/>
      <c r="G13" s="212"/>
    </row>
    <row r="14" spans="1:998" x14ac:dyDescent="0.25">
      <c r="A14" s="88"/>
    </row>
    <row r="15" spans="1:998" x14ac:dyDescent="0.25">
      <c r="A15" s="230" t="s">
        <v>52</v>
      </c>
      <c r="B15" s="238" t="s">
        <v>53</v>
      </c>
      <c r="C15" s="230" t="s">
        <v>54</v>
      </c>
      <c r="D15" s="230" t="s">
        <v>55</v>
      </c>
      <c r="E15" s="230"/>
      <c r="F15" s="234" t="s">
        <v>56</v>
      </c>
      <c r="G15" s="235"/>
    </row>
    <row r="16" spans="1:998" x14ac:dyDescent="0.25">
      <c r="A16" s="230"/>
      <c r="B16" s="238"/>
      <c r="C16" s="230"/>
      <c r="D16" s="93" t="s">
        <v>57</v>
      </c>
      <c r="E16" s="93" t="s">
        <v>54</v>
      </c>
      <c r="F16" s="93" t="s">
        <v>57</v>
      </c>
      <c r="G16" s="93" t="s">
        <v>54</v>
      </c>
    </row>
    <row r="17" spans="1:20" x14ac:dyDescent="0.25">
      <c r="A17" s="100" t="str">
        <f>ORÇAMENTO!A16</f>
        <v>1. SERVIÇOS PRELIMINARES</v>
      </c>
      <c r="B17" s="101">
        <f>ORÇAMENTO!I25</f>
        <v>17069.067146699999</v>
      </c>
      <c r="C17" s="94">
        <f t="shared" ref="C17:C24" si="0">(B17/$B$25)*100</f>
        <v>10.625000572366879</v>
      </c>
      <c r="D17" s="102">
        <f t="shared" ref="D17:D24" si="1">(E17/100)*$B17</f>
        <v>17069.067146699999</v>
      </c>
      <c r="E17" s="95">
        <v>100</v>
      </c>
      <c r="F17" s="102">
        <f>(G17/100)*$B17</f>
        <v>0</v>
      </c>
      <c r="G17" s="95">
        <v>0</v>
      </c>
    </row>
    <row r="18" spans="1:20" x14ac:dyDescent="0.25">
      <c r="A18" s="100" t="str">
        <f>ORÇAMENTO!A27</f>
        <v>2. FUNDAÇÃO</v>
      </c>
      <c r="B18" s="101">
        <f>ORÇAMENTO!I38</f>
        <v>22824.421294050004</v>
      </c>
      <c r="C18" s="94">
        <f t="shared" si="0"/>
        <v>14.20754205423048</v>
      </c>
      <c r="D18" s="102">
        <f t="shared" si="1"/>
        <v>22824.421294050004</v>
      </c>
      <c r="E18" s="95">
        <v>100</v>
      </c>
      <c r="F18" s="102">
        <f t="shared" ref="F18:F24" si="2">(G18/100)*$B18</f>
        <v>0</v>
      </c>
      <c r="G18" s="95">
        <v>0</v>
      </c>
    </row>
    <row r="19" spans="1:20" x14ac:dyDescent="0.25">
      <c r="A19" s="100" t="str">
        <f>ORÇAMENTO!A40</f>
        <v>3. ESTRUTURAS</v>
      </c>
      <c r="B19" s="101">
        <f>ORÇAMENTO!I51</f>
        <v>36257.339969257955</v>
      </c>
      <c r="C19" s="94">
        <f t="shared" si="0"/>
        <v>22.569145379473447</v>
      </c>
      <c r="D19" s="102">
        <f t="shared" si="1"/>
        <v>14502.935987703182</v>
      </c>
      <c r="E19" s="95">
        <v>40</v>
      </c>
      <c r="F19" s="102">
        <f t="shared" si="2"/>
        <v>21754.403981554773</v>
      </c>
      <c r="G19" s="95">
        <v>60</v>
      </c>
    </row>
    <row r="20" spans="1:20" x14ac:dyDescent="0.25">
      <c r="A20" s="100" t="str">
        <f>ORÇAMENTO!A53</f>
        <v>4. REVESTIMENTOS</v>
      </c>
      <c r="B20" s="101">
        <f>ORÇAMENTO!I63</f>
        <v>6110.1252679500003</v>
      </c>
      <c r="C20" s="94">
        <f t="shared" si="0"/>
        <v>3.8033762426058084</v>
      </c>
      <c r="D20" s="102">
        <f t="shared" si="1"/>
        <v>1833.037580385</v>
      </c>
      <c r="E20" s="95">
        <v>30</v>
      </c>
      <c r="F20" s="102">
        <f t="shared" si="2"/>
        <v>4277.0876875650001</v>
      </c>
      <c r="G20" s="95">
        <v>70</v>
      </c>
    </row>
    <row r="21" spans="1:20" x14ac:dyDescent="0.25">
      <c r="A21" s="100" t="str">
        <f>ORÇAMENTO!A65</f>
        <v>5. ESQUADRIAS</v>
      </c>
      <c r="B21" s="101">
        <f>ORÇAMENTO!I72</f>
        <v>45037.975456799999</v>
      </c>
      <c r="C21" s="94">
        <f t="shared" si="0"/>
        <v>28.034836988690415</v>
      </c>
      <c r="D21" s="102">
        <f t="shared" si="1"/>
        <v>13511.392637039999</v>
      </c>
      <c r="E21" s="95">
        <v>30</v>
      </c>
      <c r="F21" s="102">
        <f t="shared" si="2"/>
        <v>31526.582819759999</v>
      </c>
      <c r="G21" s="95">
        <v>70</v>
      </c>
    </row>
    <row r="22" spans="1:20" x14ac:dyDescent="0.25">
      <c r="A22" s="103" t="str">
        <f>ORÇAMENTO!A74</f>
        <v>6. PINTURA</v>
      </c>
      <c r="B22" s="104">
        <f>ORÇAMENTO!I81</f>
        <v>10394.663580000002</v>
      </c>
      <c r="C22" s="94">
        <f t="shared" si="0"/>
        <v>6.4703774106608645</v>
      </c>
      <c r="D22" s="102">
        <f t="shared" si="1"/>
        <v>0</v>
      </c>
      <c r="E22" s="95">
        <v>0</v>
      </c>
      <c r="F22" s="102">
        <f t="shared" si="2"/>
        <v>10394.663580000002</v>
      </c>
      <c r="G22" s="95">
        <v>100</v>
      </c>
    </row>
    <row r="23" spans="1:20" x14ac:dyDescent="0.25">
      <c r="A23" s="103" t="str">
        <f>ORÇAMENTO!A83</f>
        <v>7. COBERTURA METÁLICA</v>
      </c>
      <c r="B23" s="104">
        <f>ORÇAMENTO!I91</f>
        <v>16375.279119299996</v>
      </c>
      <c r="C23" s="94">
        <f t="shared" si="0"/>
        <v>10.193137593278918</v>
      </c>
      <c r="D23" s="102">
        <f t="shared" si="1"/>
        <v>9825.1674715799963</v>
      </c>
      <c r="E23" s="95">
        <v>60</v>
      </c>
      <c r="F23" s="102">
        <f t="shared" si="2"/>
        <v>6550.1116477199985</v>
      </c>
      <c r="G23" s="95">
        <v>40</v>
      </c>
    </row>
    <row r="24" spans="1:20" x14ac:dyDescent="0.25">
      <c r="A24" s="103" t="str">
        <f>ORÇAMENTO!A93</f>
        <v>8. SERVIÇOS COMPLEMENTARES</v>
      </c>
      <c r="B24" s="104">
        <f>ORÇAMENTO!I98</f>
        <v>6581.163245400001</v>
      </c>
      <c r="C24" s="94">
        <f t="shared" si="0"/>
        <v>4.0965837586931988</v>
      </c>
      <c r="D24" s="102">
        <f t="shared" si="1"/>
        <v>329.05816227000008</v>
      </c>
      <c r="E24" s="95">
        <v>5</v>
      </c>
      <c r="F24" s="102">
        <f t="shared" si="2"/>
        <v>6252.1050831300008</v>
      </c>
      <c r="G24" s="95">
        <v>95</v>
      </c>
    </row>
    <row r="25" spans="1:20" s="91" customFormat="1" ht="18" customHeight="1" x14ac:dyDescent="0.2">
      <c r="A25" s="105" t="s">
        <v>58</v>
      </c>
      <c r="B25" s="106">
        <f>SUM(B17:B24)</f>
        <v>160650.03507945794</v>
      </c>
      <c r="C25" s="107">
        <f>((SUM(C17:C24))/100)</f>
        <v>1.0000000000000002</v>
      </c>
      <c r="D25" s="106">
        <f>SUM(D17:D24)</f>
        <v>79895.080279728165</v>
      </c>
      <c r="E25" s="96">
        <f>SUM(D17:D24)/B25</f>
        <v>0.49732376491677605</v>
      </c>
      <c r="F25" s="106">
        <f>SUM(F17:F24)</f>
        <v>80754.954799729763</v>
      </c>
      <c r="G25" s="108">
        <f>SUM(F17:F24)/B25</f>
        <v>0.5026762350832239</v>
      </c>
    </row>
    <row r="26" spans="1:20" s="97" customFormat="1" ht="9.75" customHeight="1" x14ac:dyDescent="0.2">
      <c r="A26" s="13"/>
      <c r="B26" s="13"/>
      <c r="C26" s="13"/>
      <c r="D26" s="13"/>
      <c r="E26" s="13"/>
      <c r="F26" s="13"/>
      <c r="G26" s="13"/>
    </row>
    <row r="27" spans="1:20" s="97" customFormat="1" ht="9.75" customHeight="1" x14ac:dyDescent="0.2">
      <c r="A27" s="13"/>
      <c r="B27" s="13"/>
      <c r="C27" s="13"/>
      <c r="D27" s="13"/>
      <c r="E27" s="13"/>
      <c r="F27" s="13"/>
      <c r="G27" s="13"/>
    </row>
    <row r="28" spans="1:20" x14ac:dyDescent="0.25">
      <c r="A28" s="237" t="s">
        <v>78</v>
      </c>
      <c r="B28" s="237"/>
      <c r="C28" s="237"/>
      <c r="D28" s="230" t="s">
        <v>55</v>
      </c>
      <c r="E28" s="230"/>
      <c r="F28" s="234" t="s">
        <v>56</v>
      </c>
      <c r="G28" s="235"/>
    </row>
    <row r="29" spans="1:20" s="91" customFormat="1" ht="20.25" customHeight="1" x14ac:dyDescent="0.2">
      <c r="A29" s="237"/>
      <c r="B29" s="237"/>
      <c r="C29" s="237"/>
      <c r="D29" s="109">
        <f>D25</f>
        <v>79895.080279728165</v>
      </c>
      <c r="E29" s="110">
        <f>E25</f>
        <v>0.49732376491677605</v>
      </c>
      <c r="F29" s="109">
        <f>D25+F25</f>
        <v>160650.03507945791</v>
      </c>
      <c r="G29" s="110">
        <f>E25+G25</f>
        <v>1</v>
      </c>
    </row>
    <row r="30" spans="1:20" s="91" customFormat="1" ht="12.75" x14ac:dyDescent="0.2">
      <c r="A30" s="88"/>
      <c r="B30" s="90"/>
    </row>
    <row r="32" spans="1:20" s="2" customFormat="1" ht="22.15" customHeight="1" x14ac:dyDescent="0.2">
      <c r="A32" s="187" t="s">
        <v>247</v>
      </c>
      <c r="B32" s="187"/>
      <c r="C32" s="187"/>
      <c r="D32" s="187"/>
      <c r="E32" s="187"/>
      <c r="F32" s="187"/>
      <c r="G32" s="187"/>
      <c r="H32" s="132"/>
      <c r="I32" s="132"/>
      <c r="J32"/>
      <c r="K32" s="35"/>
      <c r="L32" s="35"/>
      <c r="M32" s="35"/>
      <c r="N32" s="35"/>
      <c r="O32" s="35"/>
      <c r="P32" s="35"/>
      <c r="Q32" s="35"/>
      <c r="R32" s="35"/>
      <c r="S32" s="35"/>
      <c r="T32" s="35"/>
    </row>
    <row r="33" spans="1:20" s="2" customFormat="1" ht="22.15" customHeight="1" x14ac:dyDescent="0.2">
      <c r="A33" s="203" t="s">
        <v>36</v>
      </c>
      <c r="B33" s="203"/>
      <c r="C33" s="203"/>
      <c r="D33" s="203"/>
      <c r="E33" s="203"/>
      <c r="F33" s="203"/>
      <c r="G33" s="203"/>
      <c r="H33" s="133"/>
      <c r="I33" s="133"/>
      <c r="J33"/>
      <c r="K33" s="35"/>
      <c r="L33" s="35"/>
      <c r="M33" s="35"/>
      <c r="N33" s="35"/>
      <c r="O33" s="35"/>
      <c r="P33" s="35"/>
      <c r="Q33" s="35"/>
      <c r="R33" s="35"/>
      <c r="S33" s="35"/>
      <c r="T33" s="35"/>
    </row>
    <row r="34" spans="1:20" s="2" customFormat="1" ht="22.15" customHeight="1" x14ac:dyDescent="0.2">
      <c r="A34" s="136"/>
      <c r="B34" s="136"/>
      <c r="C34" s="136"/>
      <c r="D34" s="136"/>
      <c r="E34" s="136"/>
      <c r="F34" s="136"/>
      <c r="G34" s="136"/>
      <c r="H34" s="133"/>
      <c r="I34" s="133"/>
      <c r="J34"/>
      <c r="K34" s="35"/>
      <c r="L34" s="35"/>
      <c r="M34" s="35"/>
      <c r="N34" s="35"/>
      <c r="O34" s="35"/>
      <c r="P34" s="35"/>
      <c r="Q34" s="35"/>
      <c r="R34" s="35"/>
      <c r="S34" s="35"/>
      <c r="T34" s="35"/>
    </row>
    <row r="35" spans="1:20" s="2" customFormat="1" ht="22.15" customHeight="1" x14ac:dyDescent="0.2">
      <c r="A35" s="136"/>
      <c r="B35" s="136"/>
      <c r="C35" s="136"/>
      <c r="D35" s="136"/>
      <c r="E35" s="136"/>
      <c r="F35" s="136"/>
      <c r="G35" s="136"/>
      <c r="H35" s="133"/>
      <c r="I35" s="133"/>
      <c r="J35"/>
      <c r="K35" s="35"/>
      <c r="L35" s="35"/>
      <c r="M35" s="35"/>
      <c r="N35" s="35"/>
      <c r="O35" s="35"/>
      <c r="P35" s="35"/>
      <c r="Q35" s="35"/>
      <c r="R35" s="35"/>
      <c r="S35" s="35"/>
      <c r="T35" s="35"/>
    </row>
    <row r="36" spans="1:20" s="2" customFormat="1" ht="22.15" customHeight="1" x14ac:dyDescent="0.2">
      <c r="A36" s="134"/>
      <c r="B36" s="134"/>
      <c r="C36" s="134"/>
      <c r="D36" s="134"/>
      <c r="E36" s="134"/>
      <c r="F36" s="134"/>
      <c r="G36" s="134"/>
      <c r="H36" s="133"/>
      <c r="I36" s="133"/>
      <c r="J36"/>
      <c r="K36" s="35"/>
      <c r="L36" s="35"/>
      <c r="M36" s="35"/>
      <c r="N36" s="35"/>
      <c r="O36" s="35"/>
      <c r="P36" s="35"/>
      <c r="Q36" s="35"/>
      <c r="R36" s="35"/>
      <c r="S36" s="35"/>
      <c r="T36" s="35"/>
    </row>
    <row r="37" spans="1:20" s="2" customFormat="1" ht="22.15" customHeight="1" x14ac:dyDescent="0.2">
      <c r="A37" s="134"/>
      <c r="B37" s="134"/>
      <c r="C37" s="134"/>
      <c r="D37" s="134"/>
      <c r="E37" s="134"/>
      <c r="F37" s="134"/>
      <c r="G37" s="134"/>
      <c r="H37" s="133"/>
      <c r="I37" s="133"/>
      <c r="J37"/>
      <c r="K37" s="35"/>
      <c r="L37" s="35"/>
      <c r="M37" s="35"/>
      <c r="N37" s="35"/>
      <c r="O37" s="35"/>
      <c r="P37" s="35"/>
      <c r="Q37" s="35"/>
      <c r="R37" s="35"/>
      <c r="S37" s="35"/>
      <c r="T37" s="35"/>
    </row>
    <row r="38" spans="1:20" s="2" customFormat="1" ht="22.15" customHeight="1" x14ac:dyDescent="0.2">
      <c r="A38" s="134"/>
      <c r="B38" s="134"/>
      <c r="C38" s="134"/>
      <c r="D38" s="134"/>
      <c r="E38" s="134"/>
      <c r="F38" s="134"/>
      <c r="G38" s="134"/>
      <c r="H38" s="133"/>
      <c r="I38" s="133"/>
      <c r="J38"/>
      <c r="K38" s="35"/>
      <c r="L38" s="35"/>
      <c r="M38" s="35"/>
      <c r="N38" s="35"/>
      <c r="O38" s="35"/>
      <c r="P38" s="35"/>
      <c r="Q38" s="35"/>
      <c r="R38" s="35"/>
      <c r="S38" s="35"/>
      <c r="T38" s="35"/>
    </row>
    <row r="40" spans="1:20" s="91" customFormat="1" ht="12.75" x14ac:dyDescent="0.2">
      <c r="A40" s="98"/>
      <c r="B40" s="98"/>
      <c r="C40" s="99"/>
    </row>
  </sheetData>
  <mergeCells count="15">
    <mergeCell ref="A33:G33"/>
    <mergeCell ref="D28:E28"/>
    <mergeCell ref="A8:G8"/>
    <mergeCell ref="F28:G28"/>
    <mergeCell ref="A10:G10"/>
    <mergeCell ref="A11:G11"/>
    <mergeCell ref="A12:G12"/>
    <mergeCell ref="A13:G13"/>
    <mergeCell ref="A28:C29"/>
    <mergeCell ref="F15:G15"/>
    <mergeCell ref="A15:A16"/>
    <mergeCell ref="B15:B16"/>
    <mergeCell ref="C15:C16"/>
    <mergeCell ref="D15:E15"/>
    <mergeCell ref="A32:G3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firstPageNumber="0" orientation="portrait" verticalDpi="300" r:id="rId1"/>
  <ignoredErrors>
    <ignoredError sqref="C25 E25 G2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Composição</vt:lpstr>
      <vt:lpstr>CRONOGRAMA</vt:lpstr>
      <vt:lpstr>Composição!Area_de_impressao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Sabbo</dc:creator>
  <cp:lastModifiedBy>PMB</cp:lastModifiedBy>
  <cp:lastPrinted>2022-07-07T17:21:24Z</cp:lastPrinted>
  <dcterms:created xsi:type="dcterms:W3CDTF">2021-05-31T16:15:03Z</dcterms:created>
  <dcterms:modified xsi:type="dcterms:W3CDTF">2022-07-07T17:21:46Z</dcterms:modified>
</cp:coreProperties>
</file>