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PMB - GABRIELA\2022\OBRAS\REFORMA\CEI DIONÍSIA - CRECHÃO\400 mil\"/>
    </mc:Choice>
  </mc:AlternateContent>
  <xr:revisionPtr revIDLastSave="0" documentId="13_ncr:1_{AD22464D-F689-45B6-80C4-A4680A7CE124}" xr6:coauthVersionLast="47" xr6:coauthVersionMax="47" xr10:uidLastSave="{00000000-0000-0000-0000-000000000000}"/>
  <bookViews>
    <workbookView xWindow="-120" yWindow="-120" windowWidth="24240" windowHeight="13140" tabRatio="987" activeTab="3" xr2:uid="{00000000-000D-0000-FFFF-FFFF00000000}"/>
  </bookViews>
  <sheets>
    <sheet name="NÚCLEO 01" sheetId="1" r:id="rId1"/>
    <sheet name="FINAL" sheetId="10" r:id="rId2"/>
    <sheet name="CRONOGRAMA" sheetId="9" r:id="rId3"/>
    <sheet name="COMPOSIÇÕES" sheetId="8" r:id="rId4"/>
    <sheet name="NÚCLEO 02" sheetId="4" r:id="rId5"/>
    <sheet name="NÚCLEO 03" sheetId="5" r:id="rId6"/>
    <sheet name="NÚCLEO 04" sheetId="6" r:id="rId7"/>
    <sheet name="NÚCLEO 05" sheetId="7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81" i="10" l="1"/>
  <c r="H781" i="10" s="1"/>
  <c r="I781" i="10" s="1"/>
  <c r="G689" i="10"/>
  <c r="H689" i="10" s="1"/>
  <c r="I689" i="10" s="1"/>
  <c r="G518" i="10"/>
  <c r="H518" i="10" s="1"/>
  <c r="I518" i="10" s="1"/>
  <c r="G194" i="10"/>
  <c r="H194" i="10" s="1"/>
  <c r="I194" i="10" s="1"/>
  <c r="H871" i="10"/>
  <c r="I871" i="10" s="1"/>
  <c r="I870" i="10" s="1"/>
  <c r="G868" i="10"/>
  <c r="H868" i="10" s="1"/>
  <c r="I868" i="10" s="1"/>
  <c r="G867" i="10"/>
  <c r="H867" i="10" s="1"/>
  <c r="I867" i="10" s="1"/>
  <c r="G864" i="10"/>
  <c r="H864" i="10" s="1"/>
  <c r="I864" i="10" s="1"/>
  <c r="F864" i="10"/>
  <c r="D864" i="10"/>
  <c r="C864" i="10"/>
  <c r="B864" i="10"/>
  <c r="G862" i="10"/>
  <c r="H862" i="10" s="1"/>
  <c r="I862" i="10" s="1"/>
  <c r="G860" i="10"/>
  <c r="H860" i="10" s="1"/>
  <c r="I860" i="10" s="1"/>
  <c r="G859" i="10"/>
  <c r="H859" i="10" s="1"/>
  <c r="I859" i="10" s="1"/>
  <c r="F859" i="10"/>
  <c r="D859" i="10"/>
  <c r="C859" i="10"/>
  <c r="B859" i="10"/>
  <c r="H856" i="10"/>
  <c r="I856" i="10" s="1"/>
  <c r="G856" i="10"/>
  <c r="F856" i="10"/>
  <c r="D856" i="10"/>
  <c r="C856" i="10"/>
  <c r="B856" i="10"/>
  <c r="G854" i="10"/>
  <c r="H854" i="10" s="1"/>
  <c r="I854" i="10" s="1"/>
  <c r="G851" i="10"/>
  <c r="H851" i="10" s="1"/>
  <c r="I851" i="10" s="1"/>
  <c r="H850" i="10"/>
  <c r="I850" i="10" s="1"/>
  <c r="G850" i="10"/>
  <c r="G848" i="10"/>
  <c r="H848" i="10" s="1"/>
  <c r="I848" i="10" s="1"/>
  <c r="G846" i="10"/>
  <c r="H846" i="10" s="1"/>
  <c r="I846" i="10" s="1"/>
  <c r="G843" i="10"/>
  <c r="H843" i="10" s="1"/>
  <c r="I843" i="10" s="1"/>
  <c r="I841" i="10" s="1"/>
  <c r="F843" i="10"/>
  <c r="D843" i="10"/>
  <c r="C843" i="10"/>
  <c r="B843" i="10"/>
  <c r="G840" i="10"/>
  <c r="H840" i="10" s="1"/>
  <c r="I840" i="10" s="1"/>
  <c r="G839" i="10"/>
  <c r="H839" i="10" s="1"/>
  <c r="I839" i="10" s="1"/>
  <c r="G838" i="10"/>
  <c r="H838" i="10" s="1"/>
  <c r="I838" i="10" s="1"/>
  <c r="G835" i="10"/>
  <c r="H835" i="10" s="1"/>
  <c r="I835" i="10" s="1"/>
  <c r="G833" i="10"/>
  <c r="H833" i="10" s="1"/>
  <c r="I833" i="10" s="1"/>
  <c r="G831" i="10"/>
  <c r="H831" i="10" s="1"/>
  <c r="I831" i="10" s="1"/>
  <c r="G828" i="10"/>
  <c r="H828" i="10" s="1"/>
  <c r="I828" i="10" s="1"/>
  <c r="G826" i="10"/>
  <c r="H826" i="10" s="1"/>
  <c r="I826" i="10" s="1"/>
  <c r="G823" i="10"/>
  <c r="H823" i="10" s="1"/>
  <c r="I823" i="10" s="1"/>
  <c r="G821" i="10"/>
  <c r="H821" i="10" s="1"/>
  <c r="I821" i="10" s="1"/>
  <c r="G819" i="10"/>
  <c r="H819" i="10" s="1"/>
  <c r="I819" i="10" s="1"/>
  <c r="H818" i="10"/>
  <c r="I818" i="10" s="1"/>
  <c r="G818" i="10"/>
  <c r="H815" i="10"/>
  <c r="I815" i="10" s="1"/>
  <c r="H814" i="10"/>
  <c r="I814" i="10" s="1"/>
  <c r="G813" i="10"/>
  <c r="H813" i="10" s="1"/>
  <c r="I813" i="10" s="1"/>
  <c r="D813" i="10"/>
  <c r="C813" i="10"/>
  <c r="B813" i="10"/>
  <c r="H812" i="10"/>
  <c r="I812" i="10" s="1"/>
  <c r="H811" i="10"/>
  <c r="I811" i="10" s="1"/>
  <c r="G808" i="10"/>
  <c r="H808" i="10" s="1"/>
  <c r="I808" i="10" s="1"/>
  <c r="G807" i="10"/>
  <c r="H807" i="10" s="1"/>
  <c r="I807" i="10" s="1"/>
  <c r="G806" i="10"/>
  <c r="H806" i="10" s="1"/>
  <c r="I806" i="10" s="1"/>
  <c r="G805" i="10"/>
  <c r="H805" i="10" s="1"/>
  <c r="I805" i="10" s="1"/>
  <c r="G804" i="10"/>
  <c r="H804" i="10" s="1"/>
  <c r="I804" i="10" s="1"/>
  <c r="G803" i="10"/>
  <c r="H803" i="10" s="1"/>
  <c r="I803" i="10" s="1"/>
  <c r="G802" i="10"/>
  <c r="H802" i="10" s="1"/>
  <c r="I802" i="10" s="1"/>
  <c r="G801" i="10"/>
  <c r="H801" i="10" s="1"/>
  <c r="I801" i="10" s="1"/>
  <c r="G800" i="10"/>
  <c r="H800" i="10" s="1"/>
  <c r="I800" i="10" s="1"/>
  <c r="G799" i="10"/>
  <c r="H799" i="10" s="1"/>
  <c r="I799" i="10" s="1"/>
  <c r="G798" i="10"/>
  <c r="H798" i="10" s="1"/>
  <c r="I798" i="10" s="1"/>
  <c r="G797" i="10"/>
  <c r="H797" i="10" s="1"/>
  <c r="I797" i="10" s="1"/>
  <c r="G796" i="10"/>
  <c r="H796" i="10" s="1"/>
  <c r="I796" i="10" s="1"/>
  <c r="G795" i="10"/>
  <c r="H795" i="10" s="1"/>
  <c r="I795" i="10" s="1"/>
  <c r="G791" i="10"/>
  <c r="H791" i="10" s="1"/>
  <c r="I791" i="10" s="1"/>
  <c r="G790" i="10"/>
  <c r="H790" i="10" s="1"/>
  <c r="I790" i="10" s="1"/>
  <c r="G788" i="10"/>
  <c r="H788" i="10" s="1"/>
  <c r="I788" i="10" s="1"/>
  <c r="G785" i="10"/>
  <c r="H785" i="10" s="1"/>
  <c r="I785" i="10" s="1"/>
  <c r="G784" i="10"/>
  <c r="H784" i="10" s="1"/>
  <c r="I784" i="10" s="1"/>
  <c r="F784" i="10"/>
  <c r="D784" i="10"/>
  <c r="C784" i="10"/>
  <c r="B784" i="10"/>
  <c r="G783" i="10"/>
  <c r="H783" i="10" s="1"/>
  <c r="I783" i="10" s="1"/>
  <c r="F781" i="10"/>
  <c r="D781" i="10"/>
  <c r="C781" i="10"/>
  <c r="B781" i="10"/>
  <c r="G779" i="10"/>
  <c r="H779" i="10" s="1"/>
  <c r="I779" i="10" s="1"/>
  <c r="G778" i="10"/>
  <c r="H778" i="10" s="1"/>
  <c r="I778" i="10" s="1"/>
  <c r="D778" i="10"/>
  <c r="C778" i="10"/>
  <c r="B778" i="10"/>
  <c r="G776" i="10"/>
  <c r="H776" i="10" s="1"/>
  <c r="I776" i="10" s="1"/>
  <c r="G775" i="10"/>
  <c r="H775" i="10" s="1"/>
  <c r="I775" i="10" s="1"/>
  <c r="F775" i="10"/>
  <c r="D775" i="10"/>
  <c r="C775" i="10"/>
  <c r="B775" i="10"/>
  <c r="G772" i="10"/>
  <c r="H772" i="10" s="1"/>
  <c r="I772" i="10" s="1"/>
  <c r="G770" i="10"/>
  <c r="H770" i="10" s="1"/>
  <c r="I770" i="10" s="1"/>
  <c r="G769" i="10"/>
  <c r="H769" i="10" s="1"/>
  <c r="I769" i="10" s="1"/>
  <c r="G766" i="10"/>
  <c r="H766" i="10" s="1"/>
  <c r="I766" i="10" s="1"/>
  <c r="G764" i="10"/>
  <c r="H764" i="10" s="1"/>
  <c r="I764" i="10" s="1"/>
  <c r="G761" i="10"/>
  <c r="H761" i="10" s="1"/>
  <c r="I761" i="10" s="1"/>
  <c r="G760" i="10"/>
  <c r="H760" i="10" s="1"/>
  <c r="I760" i="10" s="1"/>
  <c r="G758" i="10"/>
  <c r="H758" i="10" s="1"/>
  <c r="I758" i="10" s="1"/>
  <c r="G757" i="10"/>
  <c r="H757" i="10" s="1"/>
  <c r="I757" i="10" s="1"/>
  <c r="G754" i="10"/>
  <c r="H754" i="10" s="1"/>
  <c r="I754" i="10" s="1"/>
  <c r="G752" i="10"/>
  <c r="H752" i="10" s="1"/>
  <c r="I752" i="10" s="1"/>
  <c r="G750" i="10"/>
  <c r="H750" i="10" s="1"/>
  <c r="I750" i="10" s="1"/>
  <c r="G748" i="10"/>
  <c r="H748" i="10" s="1"/>
  <c r="I748" i="10" s="1"/>
  <c r="H745" i="10"/>
  <c r="I745" i="10" s="1"/>
  <c r="G745" i="10"/>
  <c r="G743" i="10"/>
  <c r="H743" i="10" s="1"/>
  <c r="I743" i="10" s="1"/>
  <c r="G741" i="10"/>
  <c r="H741" i="10" s="1"/>
  <c r="I741" i="10" s="1"/>
  <c r="G739" i="10"/>
  <c r="H739" i="10" s="1"/>
  <c r="I739" i="10" s="1"/>
  <c r="G736" i="10"/>
  <c r="H736" i="10" s="1"/>
  <c r="I736" i="10" s="1"/>
  <c r="G734" i="10"/>
  <c r="H734" i="10" s="1"/>
  <c r="I734" i="10" s="1"/>
  <c r="G732" i="10"/>
  <c r="H732" i="10" s="1"/>
  <c r="I732" i="10" s="1"/>
  <c r="G731" i="10"/>
  <c r="H731" i="10" s="1"/>
  <c r="I731" i="10" s="1"/>
  <c r="G728" i="10"/>
  <c r="H728" i="10" s="1"/>
  <c r="I728" i="10" s="1"/>
  <c r="D728" i="10"/>
  <c r="C728" i="10"/>
  <c r="B728" i="10"/>
  <c r="G727" i="10"/>
  <c r="H727" i="10" s="1"/>
  <c r="I727" i="10" s="1"/>
  <c r="D727" i="10"/>
  <c r="C727" i="10"/>
  <c r="B727" i="10"/>
  <c r="H726" i="10"/>
  <c r="I726" i="10" s="1"/>
  <c r="H725" i="10"/>
  <c r="I725" i="10" s="1"/>
  <c r="H724" i="10"/>
  <c r="I724" i="10" s="1"/>
  <c r="H723" i="10"/>
  <c r="I723" i="10" s="1"/>
  <c r="H722" i="10"/>
  <c r="I722" i="10" s="1"/>
  <c r="G719" i="10"/>
  <c r="H719" i="10" s="1"/>
  <c r="I719" i="10" s="1"/>
  <c r="G718" i="10"/>
  <c r="H718" i="10" s="1"/>
  <c r="I718" i="10" s="1"/>
  <c r="G717" i="10"/>
  <c r="H717" i="10" s="1"/>
  <c r="I717" i="10" s="1"/>
  <c r="G716" i="10"/>
  <c r="H716" i="10" s="1"/>
  <c r="I716" i="10" s="1"/>
  <c r="G715" i="10"/>
  <c r="H715" i="10" s="1"/>
  <c r="I715" i="10" s="1"/>
  <c r="G714" i="10"/>
  <c r="H714" i="10" s="1"/>
  <c r="I714" i="10" s="1"/>
  <c r="G713" i="10"/>
  <c r="H713" i="10" s="1"/>
  <c r="I713" i="10" s="1"/>
  <c r="G712" i="10"/>
  <c r="H712" i="10" s="1"/>
  <c r="I712" i="10" s="1"/>
  <c r="G711" i="10"/>
  <c r="H711" i="10" s="1"/>
  <c r="I711" i="10" s="1"/>
  <c r="G710" i="10"/>
  <c r="H710" i="10" s="1"/>
  <c r="I710" i="10" s="1"/>
  <c r="G709" i="10"/>
  <c r="H709" i="10" s="1"/>
  <c r="I709" i="10" s="1"/>
  <c r="G708" i="10"/>
  <c r="H708" i="10" s="1"/>
  <c r="I708" i="10" s="1"/>
  <c r="G707" i="10"/>
  <c r="H707" i="10" s="1"/>
  <c r="I707" i="10" s="1"/>
  <c r="G706" i="10"/>
  <c r="H706" i="10" s="1"/>
  <c r="I706" i="10" s="1"/>
  <c r="G705" i="10"/>
  <c r="H705" i="10" s="1"/>
  <c r="I705" i="10" s="1"/>
  <c r="G704" i="10"/>
  <c r="H704" i="10" s="1"/>
  <c r="I704" i="10" s="1"/>
  <c r="G703" i="10"/>
  <c r="H703" i="10" s="1"/>
  <c r="I703" i="10" s="1"/>
  <c r="G702" i="10"/>
  <c r="H702" i="10" s="1"/>
  <c r="I702" i="10" s="1"/>
  <c r="G697" i="10"/>
  <c r="H697" i="10" s="1"/>
  <c r="I697" i="10" s="1"/>
  <c r="G696" i="10"/>
  <c r="H696" i="10" s="1"/>
  <c r="I696" i="10" s="1"/>
  <c r="G693" i="10"/>
  <c r="H693" i="10" s="1"/>
  <c r="I693" i="10" s="1"/>
  <c r="F693" i="10"/>
  <c r="D693" i="10"/>
  <c r="C693" i="10"/>
  <c r="B693" i="10"/>
  <c r="G691" i="10"/>
  <c r="H691" i="10" s="1"/>
  <c r="I691" i="10" s="1"/>
  <c r="G688" i="10"/>
  <c r="H688" i="10" s="1"/>
  <c r="I688" i="10" s="1"/>
  <c r="F688" i="10"/>
  <c r="D688" i="10"/>
  <c r="C688" i="10"/>
  <c r="B688" i="10"/>
  <c r="G685" i="10"/>
  <c r="H685" i="10" s="1"/>
  <c r="I685" i="10" s="1"/>
  <c r="F685" i="10"/>
  <c r="D685" i="10"/>
  <c r="C685" i="10"/>
  <c r="B685" i="10"/>
  <c r="G683" i="10"/>
  <c r="H683" i="10" s="1"/>
  <c r="I683" i="10" s="1"/>
  <c r="G680" i="10"/>
  <c r="H680" i="10" s="1"/>
  <c r="I680" i="10" s="1"/>
  <c r="G679" i="10"/>
  <c r="H679" i="10" s="1"/>
  <c r="I679" i="10" s="1"/>
  <c r="G677" i="10"/>
  <c r="H677" i="10" s="1"/>
  <c r="I677" i="10" s="1"/>
  <c r="G675" i="10"/>
  <c r="H675" i="10" s="1"/>
  <c r="I675" i="10" s="1"/>
  <c r="G672" i="10"/>
  <c r="H672" i="10" s="1"/>
  <c r="I672" i="10" s="1"/>
  <c r="I670" i="10" s="1"/>
  <c r="F672" i="10"/>
  <c r="D672" i="10"/>
  <c r="C672" i="10"/>
  <c r="B672" i="10"/>
  <c r="G669" i="10"/>
  <c r="H669" i="10" s="1"/>
  <c r="I669" i="10" s="1"/>
  <c r="G668" i="10"/>
  <c r="H668" i="10" s="1"/>
  <c r="I668" i="10" s="1"/>
  <c r="G667" i="10"/>
  <c r="H667" i="10" s="1"/>
  <c r="I667" i="10" s="1"/>
  <c r="G664" i="10"/>
  <c r="H664" i="10" s="1"/>
  <c r="I664" i="10" s="1"/>
  <c r="G662" i="10"/>
  <c r="H662" i="10" s="1"/>
  <c r="I662" i="10" s="1"/>
  <c r="G660" i="10"/>
  <c r="H660" i="10" s="1"/>
  <c r="I660" i="10" s="1"/>
  <c r="H657" i="10"/>
  <c r="I657" i="10" s="1"/>
  <c r="G657" i="10"/>
  <c r="G655" i="10"/>
  <c r="H655" i="10" s="1"/>
  <c r="I655" i="10" s="1"/>
  <c r="G652" i="10"/>
  <c r="H652" i="10" s="1"/>
  <c r="I652" i="10" s="1"/>
  <c r="H650" i="10"/>
  <c r="I650" i="10" s="1"/>
  <c r="G650" i="10"/>
  <c r="G648" i="10"/>
  <c r="H648" i="10" s="1"/>
  <c r="I648" i="10" s="1"/>
  <c r="G647" i="10"/>
  <c r="H647" i="10" s="1"/>
  <c r="I647" i="10" s="1"/>
  <c r="H644" i="10"/>
  <c r="I644" i="10" s="1"/>
  <c r="H643" i="10"/>
  <c r="I643" i="10" s="1"/>
  <c r="G642" i="10"/>
  <c r="H642" i="10" s="1"/>
  <c r="I642" i="10" s="1"/>
  <c r="D642" i="10"/>
  <c r="C642" i="10"/>
  <c r="B642" i="10"/>
  <c r="H641" i="10"/>
  <c r="I641" i="10" s="1"/>
  <c r="H640" i="10"/>
  <c r="I640" i="10" s="1"/>
  <c r="G637" i="10"/>
  <c r="H637" i="10" s="1"/>
  <c r="I637" i="10" s="1"/>
  <c r="G636" i="10"/>
  <c r="H636" i="10" s="1"/>
  <c r="I636" i="10" s="1"/>
  <c r="G635" i="10"/>
  <c r="H635" i="10" s="1"/>
  <c r="I635" i="10" s="1"/>
  <c r="G634" i="10"/>
  <c r="H634" i="10" s="1"/>
  <c r="I634" i="10" s="1"/>
  <c r="G633" i="10"/>
  <c r="H633" i="10" s="1"/>
  <c r="I633" i="10" s="1"/>
  <c r="G632" i="10"/>
  <c r="H632" i="10" s="1"/>
  <c r="I632" i="10" s="1"/>
  <c r="G631" i="10"/>
  <c r="H631" i="10" s="1"/>
  <c r="I631" i="10" s="1"/>
  <c r="G630" i="10"/>
  <c r="H630" i="10" s="1"/>
  <c r="I630" i="10" s="1"/>
  <c r="G629" i="10"/>
  <c r="H629" i="10" s="1"/>
  <c r="I629" i="10" s="1"/>
  <c r="G628" i="10"/>
  <c r="H628" i="10" s="1"/>
  <c r="I628" i="10" s="1"/>
  <c r="G627" i="10"/>
  <c r="H627" i="10" s="1"/>
  <c r="I627" i="10" s="1"/>
  <c r="G626" i="10"/>
  <c r="H626" i="10" s="1"/>
  <c r="I626" i="10" s="1"/>
  <c r="G625" i="10"/>
  <c r="H625" i="10" s="1"/>
  <c r="I625" i="10" s="1"/>
  <c r="G624" i="10"/>
  <c r="H624" i="10" s="1"/>
  <c r="I624" i="10" s="1"/>
  <c r="G620" i="10"/>
  <c r="H620" i="10" s="1"/>
  <c r="I620" i="10" s="1"/>
  <c r="G619" i="10"/>
  <c r="H619" i="10" s="1"/>
  <c r="I619" i="10" s="1"/>
  <c r="G617" i="10"/>
  <c r="H617" i="10" s="1"/>
  <c r="I617" i="10" s="1"/>
  <c r="G614" i="10"/>
  <c r="H614" i="10" s="1"/>
  <c r="I614" i="10" s="1"/>
  <c r="G613" i="10"/>
  <c r="H613" i="10" s="1"/>
  <c r="I613" i="10" s="1"/>
  <c r="F613" i="10"/>
  <c r="D613" i="10"/>
  <c r="C613" i="10"/>
  <c r="B613" i="10"/>
  <c r="G612" i="10"/>
  <c r="H612" i="10" s="1"/>
  <c r="I612" i="10" s="1"/>
  <c r="G610" i="10"/>
  <c r="H610" i="10" s="1"/>
  <c r="I610" i="10" s="1"/>
  <c r="F610" i="10"/>
  <c r="D610" i="10"/>
  <c r="C610" i="10"/>
  <c r="B610" i="10"/>
  <c r="G608" i="10"/>
  <c r="H608" i="10" s="1"/>
  <c r="I608" i="10" s="1"/>
  <c r="H607" i="10"/>
  <c r="I607" i="10" s="1"/>
  <c r="G607" i="10"/>
  <c r="D607" i="10"/>
  <c r="C607" i="10"/>
  <c r="B607" i="10"/>
  <c r="G605" i="10"/>
  <c r="H605" i="10" s="1"/>
  <c r="I605" i="10" s="1"/>
  <c r="G604" i="10"/>
  <c r="H604" i="10" s="1"/>
  <c r="I604" i="10" s="1"/>
  <c r="F604" i="10"/>
  <c r="D604" i="10"/>
  <c r="C604" i="10"/>
  <c r="B604" i="10"/>
  <c r="G601" i="10"/>
  <c r="H601" i="10" s="1"/>
  <c r="I601" i="10" s="1"/>
  <c r="G599" i="10"/>
  <c r="H599" i="10" s="1"/>
  <c r="I599" i="10" s="1"/>
  <c r="G598" i="10"/>
  <c r="H598" i="10" s="1"/>
  <c r="I598" i="10" s="1"/>
  <c r="G595" i="10"/>
  <c r="H595" i="10" s="1"/>
  <c r="I595" i="10" s="1"/>
  <c r="G593" i="10"/>
  <c r="H593" i="10" s="1"/>
  <c r="I593" i="10" s="1"/>
  <c r="I591" i="10" s="1"/>
  <c r="G590" i="10"/>
  <c r="H590" i="10" s="1"/>
  <c r="I590" i="10" s="1"/>
  <c r="G589" i="10"/>
  <c r="H589" i="10" s="1"/>
  <c r="I589" i="10" s="1"/>
  <c r="G587" i="10"/>
  <c r="H587" i="10" s="1"/>
  <c r="I587" i="10" s="1"/>
  <c r="G584" i="10"/>
  <c r="H584" i="10" s="1"/>
  <c r="I584" i="10" s="1"/>
  <c r="G582" i="10"/>
  <c r="H582" i="10" s="1"/>
  <c r="I582" i="10" s="1"/>
  <c r="G580" i="10"/>
  <c r="H580" i="10" s="1"/>
  <c r="I580" i="10" s="1"/>
  <c r="G578" i="10"/>
  <c r="H578" i="10" s="1"/>
  <c r="I578" i="10" s="1"/>
  <c r="G575" i="10"/>
  <c r="H575" i="10" s="1"/>
  <c r="I575" i="10" s="1"/>
  <c r="G573" i="10"/>
  <c r="H573" i="10" s="1"/>
  <c r="I573" i="10" s="1"/>
  <c r="G571" i="10"/>
  <c r="H571" i="10" s="1"/>
  <c r="I571" i="10" s="1"/>
  <c r="G569" i="10"/>
  <c r="H569" i="10" s="1"/>
  <c r="I569" i="10" s="1"/>
  <c r="G566" i="10"/>
  <c r="H566" i="10" s="1"/>
  <c r="I566" i="10" s="1"/>
  <c r="G564" i="10"/>
  <c r="H564" i="10" s="1"/>
  <c r="I564" i="10" s="1"/>
  <c r="G562" i="10"/>
  <c r="H562" i="10" s="1"/>
  <c r="I562" i="10" s="1"/>
  <c r="G561" i="10"/>
  <c r="H561" i="10" s="1"/>
  <c r="I561" i="10" s="1"/>
  <c r="G558" i="10"/>
  <c r="H558" i="10" s="1"/>
  <c r="I558" i="10" s="1"/>
  <c r="D558" i="10"/>
  <c r="C558" i="10"/>
  <c r="B558" i="10"/>
  <c r="G557" i="10"/>
  <c r="H557" i="10" s="1"/>
  <c r="I557" i="10" s="1"/>
  <c r="D557" i="10"/>
  <c r="C557" i="10"/>
  <c r="B557" i="10"/>
  <c r="H556" i="10"/>
  <c r="I556" i="10" s="1"/>
  <c r="H555" i="10"/>
  <c r="I555" i="10" s="1"/>
  <c r="H554" i="10"/>
  <c r="I554" i="10" s="1"/>
  <c r="H553" i="10"/>
  <c r="I553" i="10" s="1"/>
  <c r="H552" i="10"/>
  <c r="I552" i="10" s="1"/>
  <c r="G549" i="10"/>
  <c r="H549" i="10" s="1"/>
  <c r="I549" i="10" s="1"/>
  <c r="G548" i="10"/>
  <c r="H548" i="10" s="1"/>
  <c r="I548" i="10" s="1"/>
  <c r="G547" i="10"/>
  <c r="H547" i="10" s="1"/>
  <c r="I547" i="10" s="1"/>
  <c r="G546" i="10"/>
  <c r="H546" i="10" s="1"/>
  <c r="I546" i="10" s="1"/>
  <c r="G545" i="10"/>
  <c r="H545" i="10" s="1"/>
  <c r="I545" i="10" s="1"/>
  <c r="G544" i="10"/>
  <c r="H544" i="10" s="1"/>
  <c r="I544" i="10" s="1"/>
  <c r="G543" i="10"/>
  <c r="H543" i="10" s="1"/>
  <c r="I543" i="10" s="1"/>
  <c r="G542" i="10"/>
  <c r="H542" i="10" s="1"/>
  <c r="I542" i="10" s="1"/>
  <c r="G541" i="10"/>
  <c r="H541" i="10" s="1"/>
  <c r="I541" i="10" s="1"/>
  <c r="G540" i="10"/>
  <c r="H540" i="10" s="1"/>
  <c r="I540" i="10" s="1"/>
  <c r="G539" i="10"/>
  <c r="H539" i="10" s="1"/>
  <c r="I539" i="10" s="1"/>
  <c r="G538" i="10"/>
  <c r="H538" i="10" s="1"/>
  <c r="I538" i="10" s="1"/>
  <c r="G537" i="10"/>
  <c r="H537" i="10" s="1"/>
  <c r="I537" i="10" s="1"/>
  <c r="G536" i="10"/>
  <c r="H536" i="10" s="1"/>
  <c r="I536" i="10" s="1"/>
  <c r="G535" i="10"/>
  <c r="H535" i="10" s="1"/>
  <c r="I535" i="10" s="1"/>
  <c r="G534" i="10"/>
  <c r="H534" i="10" s="1"/>
  <c r="I534" i="10" s="1"/>
  <c r="G533" i="10"/>
  <c r="H533" i="10" s="1"/>
  <c r="I533" i="10" s="1"/>
  <c r="G532" i="10"/>
  <c r="H532" i="10" s="1"/>
  <c r="I532" i="10" s="1"/>
  <c r="G531" i="10"/>
  <c r="H531" i="10" s="1"/>
  <c r="I531" i="10" s="1"/>
  <c r="G52" i="6"/>
  <c r="G50" i="6"/>
  <c r="G48" i="6"/>
  <c r="G47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526" i="10"/>
  <c r="H526" i="10" s="1"/>
  <c r="I526" i="10" s="1"/>
  <c r="G525" i="10"/>
  <c r="H525" i="10" s="1"/>
  <c r="I525" i="10" s="1"/>
  <c r="G522" i="10"/>
  <c r="H522" i="10" s="1"/>
  <c r="I522" i="10" s="1"/>
  <c r="F522" i="10"/>
  <c r="D522" i="10"/>
  <c r="C522" i="10"/>
  <c r="B522" i="10"/>
  <c r="G520" i="10"/>
  <c r="H520" i="10" s="1"/>
  <c r="I520" i="10" s="1"/>
  <c r="G517" i="10"/>
  <c r="H517" i="10" s="1"/>
  <c r="I517" i="10" s="1"/>
  <c r="F517" i="10"/>
  <c r="D517" i="10"/>
  <c r="C517" i="10"/>
  <c r="B517" i="10"/>
  <c r="G514" i="10"/>
  <c r="H514" i="10" s="1"/>
  <c r="I514" i="10" s="1"/>
  <c r="F514" i="10"/>
  <c r="D514" i="10"/>
  <c r="C514" i="10"/>
  <c r="B514" i="10"/>
  <c r="G512" i="10"/>
  <c r="H512" i="10" s="1"/>
  <c r="I512" i="10" s="1"/>
  <c r="G509" i="10"/>
  <c r="H509" i="10" s="1"/>
  <c r="I509" i="10" s="1"/>
  <c r="G508" i="10"/>
  <c r="H508" i="10" s="1"/>
  <c r="I508" i="10" s="1"/>
  <c r="G506" i="10"/>
  <c r="H506" i="10" s="1"/>
  <c r="I506" i="10" s="1"/>
  <c r="G504" i="10"/>
  <c r="H504" i="10" s="1"/>
  <c r="I504" i="10" s="1"/>
  <c r="G501" i="10"/>
  <c r="H501" i="10" s="1"/>
  <c r="I501" i="10" s="1"/>
  <c r="I499" i="10" s="1"/>
  <c r="F501" i="10"/>
  <c r="D501" i="10"/>
  <c r="C501" i="10"/>
  <c r="B501" i="10"/>
  <c r="G498" i="10"/>
  <c r="H498" i="10" s="1"/>
  <c r="I498" i="10" s="1"/>
  <c r="G497" i="10"/>
  <c r="H497" i="10" s="1"/>
  <c r="I497" i="10" s="1"/>
  <c r="H496" i="10"/>
  <c r="I496" i="10" s="1"/>
  <c r="G496" i="10"/>
  <c r="G493" i="10"/>
  <c r="H493" i="10" s="1"/>
  <c r="I493" i="10" s="1"/>
  <c r="G491" i="10"/>
  <c r="H491" i="10" s="1"/>
  <c r="I491" i="10" s="1"/>
  <c r="G489" i="10"/>
  <c r="H489" i="10" s="1"/>
  <c r="I489" i="10" s="1"/>
  <c r="G486" i="10"/>
  <c r="H486" i="10" s="1"/>
  <c r="I486" i="10" s="1"/>
  <c r="G484" i="10"/>
  <c r="H484" i="10" s="1"/>
  <c r="I484" i="10" s="1"/>
  <c r="G481" i="10"/>
  <c r="H481" i="10" s="1"/>
  <c r="I481" i="10" s="1"/>
  <c r="G479" i="10"/>
  <c r="H479" i="10" s="1"/>
  <c r="I479" i="10" s="1"/>
  <c r="G477" i="10"/>
  <c r="H477" i="10" s="1"/>
  <c r="I477" i="10" s="1"/>
  <c r="G476" i="10"/>
  <c r="H476" i="10" s="1"/>
  <c r="I476" i="10" s="1"/>
  <c r="H473" i="10"/>
  <c r="I473" i="10" s="1"/>
  <c r="H472" i="10"/>
  <c r="I472" i="10" s="1"/>
  <c r="G471" i="10"/>
  <c r="H471" i="10" s="1"/>
  <c r="I471" i="10" s="1"/>
  <c r="D471" i="10"/>
  <c r="C471" i="10"/>
  <c r="B471" i="10"/>
  <c r="H470" i="10"/>
  <c r="I470" i="10" s="1"/>
  <c r="H469" i="10"/>
  <c r="I469" i="10" s="1"/>
  <c r="G466" i="10"/>
  <c r="H466" i="10" s="1"/>
  <c r="I466" i="10" s="1"/>
  <c r="G465" i="10"/>
  <c r="H465" i="10" s="1"/>
  <c r="I465" i="10" s="1"/>
  <c r="G464" i="10"/>
  <c r="H464" i="10" s="1"/>
  <c r="I464" i="10" s="1"/>
  <c r="G463" i="10"/>
  <c r="H463" i="10" s="1"/>
  <c r="I463" i="10" s="1"/>
  <c r="G462" i="10"/>
  <c r="H462" i="10" s="1"/>
  <c r="I462" i="10" s="1"/>
  <c r="G461" i="10"/>
  <c r="H461" i="10" s="1"/>
  <c r="I461" i="10" s="1"/>
  <c r="G460" i="10"/>
  <c r="H460" i="10" s="1"/>
  <c r="I460" i="10" s="1"/>
  <c r="G459" i="10"/>
  <c r="H459" i="10" s="1"/>
  <c r="I459" i="10" s="1"/>
  <c r="G458" i="10"/>
  <c r="H458" i="10" s="1"/>
  <c r="I458" i="10" s="1"/>
  <c r="G457" i="10"/>
  <c r="H457" i="10" s="1"/>
  <c r="I457" i="10" s="1"/>
  <c r="G456" i="10"/>
  <c r="H456" i="10" s="1"/>
  <c r="I456" i="10" s="1"/>
  <c r="G455" i="10"/>
  <c r="H455" i="10" s="1"/>
  <c r="I455" i="10" s="1"/>
  <c r="G454" i="10"/>
  <c r="H454" i="10" s="1"/>
  <c r="I454" i="10" s="1"/>
  <c r="G453" i="10"/>
  <c r="H453" i="10" s="1"/>
  <c r="I453" i="10" s="1"/>
  <c r="G449" i="10"/>
  <c r="H449" i="10" s="1"/>
  <c r="I449" i="10" s="1"/>
  <c r="G448" i="10"/>
  <c r="H448" i="10" s="1"/>
  <c r="I448" i="10" s="1"/>
  <c r="G446" i="10"/>
  <c r="H446" i="10" s="1"/>
  <c r="I446" i="10" s="1"/>
  <c r="G443" i="10"/>
  <c r="H443" i="10" s="1"/>
  <c r="I443" i="10" s="1"/>
  <c r="G442" i="10"/>
  <c r="H442" i="10" s="1"/>
  <c r="I442" i="10" s="1"/>
  <c r="F442" i="10"/>
  <c r="D442" i="10"/>
  <c r="C442" i="10"/>
  <c r="B442" i="10"/>
  <c r="G441" i="10"/>
  <c r="H441" i="10" s="1"/>
  <c r="I441" i="10" s="1"/>
  <c r="G439" i="10"/>
  <c r="H439" i="10" s="1"/>
  <c r="I439" i="10" s="1"/>
  <c r="F439" i="10"/>
  <c r="D439" i="10"/>
  <c r="C439" i="10"/>
  <c r="B439" i="10"/>
  <c r="G437" i="10"/>
  <c r="H437" i="10" s="1"/>
  <c r="I437" i="10" s="1"/>
  <c r="G436" i="10"/>
  <c r="H436" i="10" s="1"/>
  <c r="I436" i="10" s="1"/>
  <c r="D436" i="10"/>
  <c r="C436" i="10"/>
  <c r="B436" i="10"/>
  <c r="G434" i="10"/>
  <c r="H434" i="10" s="1"/>
  <c r="I434" i="10" s="1"/>
  <c r="G433" i="10"/>
  <c r="H433" i="10" s="1"/>
  <c r="I433" i="10" s="1"/>
  <c r="F433" i="10"/>
  <c r="D433" i="10"/>
  <c r="C433" i="10"/>
  <c r="B433" i="10"/>
  <c r="G430" i="10"/>
  <c r="H430" i="10" s="1"/>
  <c r="I430" i="10" s="1"/>
  <c r="G428" i="10"/>
  <c r="H428" i="10" s="1"/>
  <c r="I428" i="10" s="1"/>
  <c r="G427" i="10"/>
  <c r="H427" i="10" s="1"/>
  <c r="I427" i="10" s="1"/>
  <c r="G424" i="10"/>
  <c r="H424" i="10" s="1"/>
  <c r="I424" i="10" s="1"/>
  <c r="G422" i="10"/>
  <c r="H422" i="10" s="1"/>
  <c r="I422" i="10" s="1"/>
  <c r="G419" i="10"/>
  <c r="H419" i="10" s="1"/>
  <c r="I419" i="10" s="1"/>
  <c r="G418" i="10"/>
  <c r="H418" i="10" s="1"/>
  <c r="I418" i="10" s="1"/>
  <c r="G416" i="10"/>
  <c r="H416" i="10" s="1"/>
  <c r="I416" i="10" s="1"/>
  <c r="G415" i="10"/>
  <c r="H415" i="10" s="1"/>
  <c r="I415" i="10" s="1"/>
  <c r="G412" i="10"/>
  <c r="H412" i="10" s="1"/>
  <c r="I412" i="10" s="1"/>
  <c r="G410" i="10"/>
  <c r="H410" i="10" s="1"/>
  <c r="I410" i="10" s="1"/>
  <c r="G408" i="10"/>
  <c r="H408" i="10" s="1"/>
  <c r="I408" i="10" s="1"/>
  <c r="G406" i="10"/>
  <c r="H406" i="10" s="1"/>
  <c r="I406" i="10" s="1"/>
  <c r="G403" i="10"/>
  <c r="H403" i="10" s="1"/>
  <c r="I403" i="10" s="1"/>
  <c r="G401" i="10"/>
  <c r="H401" i="10" s="1"/>
  <c r="I401" i="10" s="1"/>
  <c r="G399" i="10"/>
  <c r="H399" i="10" s="1"/>
  <c r="I399" i="10" s="1"/>
  <c r="G397" i="10"/>
  <c r="H397" i="10" s="1"/>
  <c r="I397" i="10" s="1"/>
  <c r="G394" i="10"/>
  <c r="H394" i="10" s="1"/>
  <c r="I394" i="10" s="1"/>
  <c r="G392" i="10"/>
  <c r="H392" i="10" s="1"/>
  <c r="I392" i="10" s="1"/>
  <c r="G390" i="10"/>
  <c r="H390" i="10" s="1"/>
  <c r="I390" i="10" s="1"/>
  <c r="G389" i="10"/>
  <c r="H389" i="10" s="1"/>
  <c r="I389" i="10" s="1"/>
  <c r="G386" i="10"/>
  <c r="H386" i="10" s="1"/>
  <c r="I386" i="10" s="1"/>
  <c r="D386" i="10"/>
  <c r="C386" i="10"/>
  <c r="B386" i="10"/>
  <c r="G385" i="10"/>
  <c r="H385" i="10" s="1"/>
  <c r="I385" i="10" s="1"/>
  <c r="D385" i="10"/>
  <c r="C385" i="10"/>
  <c r="B385" i="10"/>
  <c r="H384" i="10"/>
  <c r="I384" i="10" s="1"/>
  <c r="H383" i="10"/>
  <c r="I383" i="10" s="1"/>
  <c r="H382" i="10"/>
  <c r="I382" i="10" s="1"/>
  <c r="H381" i="10"/>
  <c r="I381" i="10" s="1"/>
  <c r="H380" i="10"/>
  <c r="I380" i="10" s="1"/>
  <c r="G377" i="10"/>
  <c r="H377" i="10" s="1"/>
  <c r="I377" i="10" s="1"/>
  <c r="G376" i="10"/>
  <c r="H376" i="10" s="1"/>
  <c r="I376" i="10" s="1"/>
  <c r="G375" i="10"/>
  <c r="H375" i="10" s="1"/>
  <c r="I375" i="10" s="1"/>
  <c r="G374" i="10"/>
  <c r="H374" i="10" s="1"/>
  <c r="I374" i="10" s="1"/>
  <c r="G373" i="10"/>
  <c r="H373" i="10" s="1"/>
  <c r="I373" i="10" s="1"/>
  <c r="G372" i="10"/>
  <c r="H372" i="10" s="1"/>
  <c r="I372" i="10" s="1"/>
  <c r="G371" i="10"/>
  <c r="H371" i="10" s="1"/>
  <c r="I371" i="10" s="1"/>
  <c r="G370" i="10"/>
  <c r="H370" i="10" s="1"/>
  <c r="I370" i="10" s="1"/>
  <c r="G369" i="10"/>
  <c r="H369" i="10" s="1"/>
  <c r="I369" i="10" s="1"/>
  <c r="G368" i="10"/>
  <c r="H368" i="10" s="1"/>
  <c r="I368" i="10" s="1"/>
  <c r="G367" i="10"/>
  <c r="H367" i="10" s="1"/>
  <c r="I367" i="10" s="1"/>
  <c r="G366" i="10"/>
  <c r="H366" i="10" s="1"/>
  <c r="I366" i="10" s="1"/>
  <c r="G365" i="10"/>
  <c r="H365" i="10" s="1"/>
  <c r="I365" i="10" s="1"/>
  <c r="G364" i="10"/>
  <c r="H364" i="10" s="1"/>
  <c r="I364" i="10" s="1"/>
  <c r="G363" i="10"/>
  <c r="H363" i="10" s="1"/>
  <c r="I363" i="10" s="1"/>
  <c r="G362" i="10"/>
  <c r="H362" i="10" s="1"/>
  <c r="I362" i="10" s="1"/>
  <c r="G361" i="10"/>
  <c r="H361" i="10" s="1"/>
  <c r="I361" i="10" s="1"/>
  <c r="G360" i="10"/>
  <c r="H360" i="10" s="1"/>
  <c r="I360" i="10" s="1"/>
  <c r="G359" i="10"/>
  <c r="H359" i="10" s="1"/>
  <c r="I359" i="10" s="1"/>
  <c r="G184" i="5"/>
  <c r="G183" i="5"/>
  <c r="G354" i="10"/>
  <c r="H354" i="10" s="1"/>
  <c r="I354" i="10" s="1"/>
  <c r="G353" i="10"/>
  <c r="H353" i="10" s="1"/>
  <c r="I353" i="10" s="1"/>
  <c r="G350" i="10"/>
  <c r="H350" i="10" s="1"/>
  <c r="I350" i="10" s="1"/>
  <c r="F350" i="10"/>
  <c r="D350" i="10"/>
  <c r="C350" i="10"/>
  <c r="B350" i="10"/>
  <c r="G348" i="10"/>
  <c r="H348" i="10" s="1"/>
  <c r="I348" i="10" s="1"/>
  <c r="G346" i="10"/>
  <c r="H346" i="10" s="1"/>
  <c r="I346" i="10" s="1"/>
  <c r="G345" i="10"/>
  <c r="H345" i="10" s="1"/>
  <c r="I345" i="10" s="1"/>
  <c r="F345" i="10"/>
  <c r="D345" i="10"/>
  <c r="C345" i="10"/>
  <c r="B345" i="10"/>
  <c r="G342" i="10"/>
  <c r="H342" i="10" s="1"/>
  <c r="I342" i="10" s="1"/>
  <c r="F342" i="10"/>
  <c r="D342" i="10"/>
  <c r="C342" i="10"/>
  <c r="B342" i="10"/>
  <c r="G340" i="10"/>
  <c r="H340" i="10" s="1"/>
  <c r="I340" i="10" s="1"/>
  <c r="G337" i="10"/>
  <c r="H337" i="10" s="1"/>
  <c r="I337" i="10" s="1"/>
  <c r="G336" i="10"/>
  <c r="H336" i="10" s="1"/>
  <c r="I336" i="10" s="1"/>
  <c r="G334" i="10"/>
  <c r="H334" i="10" s="1"/>
  <c r="I334" i="10" s="1"/>
  <c r="G332" i="10"/>
  <c r="H332" i="10" s="1"/>
  <c r="I332" i="10" s="1"/>
  <c r="G329" i="10"/>
  <c r="H329" i="10" s="1"/>
  <c r="I329" i="10" s="1"/>
  <c r="I327" i="10" s="1"/>
  <c r="F329" i="10"/>
  <c r="D329" i="10"/>
  <c r="C329" i="10"/>
  <c r="B329" i="10"/>
  <c r="G326" i="10"/>
  <c r="H326" i="10" s="1"/>
  <c r="I326" i="10" s="1"/>
  <c r="G325" i="10"/>
  <c r="H325" i="10" s="1"/>
  <c r="I325" i="10" s="1"/>
  <c r="G324" i="10"/>
  <c r="H324" i="10" s="1"/>
  <c r="I324" i="10" s="1"/>
  <c r="G321" i="10"/>
  <c r="H321" i="10" s="1"/>
  <c r="I321" i="10" s="1"/>
  <c r="I319" i="10"/>
  <c r="G319" i="10"/>
  <c r="I317" i="10"/>
  <c r="G317" i="10"/>
  <c r="G314" i="10"/>
  <c r="H314" i="10" s="1"/>
  <c r="I314" i="10" s="1"/>
  <c r="G312" i="10"/>
  <c r="H312" i="10" s="1"/>
  <c r="I312" i="10" s="1"/>
  <c r="G309" i="10"/>
  <c r="H309" i="10" s="1"/>
  <c r="I309" i="10" s="1"/>
  <c r="G307" i="10"/>
  <c r="H307" i="10" s="1"/>
  <c r="I307" i="10" s="1"/>
  <c r="G305" i="10"/>
  <c r="H305" i="10" s="1"/>
  <c r="I305" i="10" s="1"/>
  <c r="G304" i="10"/>
  <c r="H304" i="10" s="1"/>
  <c r="I304" i="10" s="1"/>
  <c r="H301" i="10"/>
  <c r="I301" i="10" s="1"/>
  <c r="H300" i="10"/>
  <c r="I300" i="10" s="1"/>
  <c r="G299" i="10"/>
  <c r="H299" i="10" s="1"/>
  <c r="I299" i="10" s="1"/>
  <c r="D299" i="10"/>
  <c r="C299" i="10"/>
  <c r="B299" i="10"/>
  <c r="H298" i="10"/>
  <c r="I298" i="10" s="1"/>
  <c r="H297" i="10"/>
  <c r="I297" i="10" s="1"/>
  <c r="G294" i="10"/>
  <c r="H294" i="10" s="1"/>
  <c r="I294" i="10" s="1"/>
  <c r="G293" i="10"/>
  <c r="H293" i="10" s="1"/>
  <c r="I293" i="10" s="1"/>
  <c r="G292" i="10"/>
  <c r="H292" i="10" s="1"/>
  <c r="I292" i="10" s="1"/>
  <c r="G291" i="10"/>
  <c r="H291" i="10" s="1"/>
  <c r="I291" i="10" s="1"/>
  <c r="G290" i="10"/>
  <c r="H290" i="10" s="1"/>
  <c r="I290" i="10" s="1"/>
  <c r="G289" i="10"/>
  <c r="H289" i="10" s="1"/>
  <c r="I289" i="10" s="1"/>
  <c r="G288" i="10"/>
  <c r="H288" i="10" s="1"/>
  <c r="I288" i="10" s="1"/>
  <c r="G287" i="10"/>
  <c r="H287" i="10" s="1"/>
  <c r="I287" i="10" s="1"/>
  <c r="G286" i="10"/>
  <c r="H286" i="10" s="1"/>
  <c r="I286" i="10" s="1"/>
  <c r="G285" i="10"/>
  <c r="H285" i="10" s="1"/>
  <c r="I285" i="10" s="1"/>
  <c r="G284" i="10"/>
  <c r="H284" i="10" s="1"/>
  <c r="I284" i="10" s="1"/>
  <c r="G283" i="10"/>
  <c r="H283" i="10" s="1"/>
  <c r="I283" i="10" s="1"/>
  <c r="G282" i="10"/>
  <c r="H282" i="10" s="1"/>
  <c r="I282" i="10" s="1"/>
  <c r="G281" i="10"/>
  <c r="H281" i="10" s="1"/>
  <c r="I281" i="10" s="1"/>
  <c r="G277" i="10"/>
  <c r="H277" i="10" s="1"/>
  <c r="I277" i="10" s="1"/>
  <c r="G276" i="10"/>
  <c r="H276" i="10" s="1"/>
  <c r="I276" i="10" s="1"/>
  <c r="G274" i="10"/>
  <c r="H274" i="10" s="1"/>
  <c r="I274" i="10" s="1"/>
  <c r="G271" i="10"/>
  <c r="H271" i="10" s="1"/>
  <c r="I271" i="10" s="1"/>
  <c r="G270" i="10"/>
  <c r="H270" i="10" s="1"/>
  <c r="I270" i="10" s="1"/>
  <c r="F270" i="10"/>
  <c r="D270" i="10"/>
  <c r="C270" i="10"/>
  <c r="B270" i="10"/>
  <c r="G269" i="10"/>
  <c r="H269" i="10" s="1"/>
  <c r="I269" i="10" s="1"/>
  <c r="G267" i="10"/>
  <c r="H267" i="10" s="1"/>
  <c r="I267" i="10" s="1"/>
  <c r="F267" i="10"/>
  <c r="D267" i="10"/>
  <c r="C267" i="10"/>
  <c r="B267" i="10"/>
  <c r="H265" i="10"/>
  <c r="I265" i="10" s="1"/>
  <c r="G263" i="10"/>
  <c r="H263" i="10" s="1"/>
  <c r="I263" i="10" s="1"/>
  <c r="G262" i="10"/>
  <c r="H262" i="10" s="1"/>
  <c r="I262" i="10" s="1"/>
  <c r="F262" i="10"/>
  <c r="D262" i="10"/>
  <c r="C262" i="10"/>
  <c r="B262" i="10"/>
  <c r="G259" i="10"/>
  <c r="H259" i="10" s="1"/>
  <c r="I259" i="10" s="1"/>
  <c r="G257" i="10"/>
  <c r="H257" i="10" s="1"/>
  <c r="I257" i="10" s="1"/>
  <c r="G256" i="10"/>
  <c r="H256" i="10" s="1"/>
  <c r="I256" i="10" s="1"/>
  <c r="H253" i="10"/>
  <c r="I253" i="10" s="1"/>
  <c r="G253" i="10"/>
  <c r="G251" i="10"/>
  <c r="H251" i="10" s="1"/>
  <c r="I251" i="10" s="1"/>
  <c r="I248" i="10"/>
  <c r="G248" i="10"/>
  <c r="I247" i="10"/>
  <c r="G247" i="10"/>
  <c r="I245" i="10"/>
  <c r="G245" i="10"/>
  <c r="I244" i="10"/>
  <c r="G244" i="10"/>
  <c r="G241" i="10"/>
  <c r="H241" i="10" s="1"/>
  <c r="I241" i="10" s="1"/>
  <c r="G239" i="10"/>
  <c r="H239" i="10" s="1"/>
  <c r="I239" i="10" s="1"/>
  <c r="G237" i="10"/>
  <c r="H237" i="10" s="1"/>
  <c r="I237" i="10" s="1"/>
  <c r="G235" i="10"/>
  <c r="H235" i="10" s="1"/>
  <c r="I235" i="10" s="1"/>
  <c r="G232" i="10"/>
  <c r="H232" i="10" s="1"/>
  <c r="I232" i="10" s="1"/>
  <c r="G230" i="10"/>
  <c r="H230" i="10" s="1"/>
  <c r="I230" i="10" s="1"/>
  <c r="G228" i="10"/>
  <c r="H228" i="10" s="1"/>
  <c r="I228" i="10" s="1"/>
  <c r="G226" i="10"/>
  <c r="H226" i="10" s="1"/>
  <c r="I226" i="10" s="1"/>
  <c r="G223" i="10"/>
  <c r="H223" i="10" s="1"/>
  <c r="I223" i="10" s="1"/>
  <c r="G221" i="10"/>
  <c r="H221" i="10" s="1"/>
  <c r="I221" i="10" s="1"/>
  <c r="G219" i="10"/>
  <c r="H219" i="10" s="1"/>
  <c r="I219" i="10" s="1"/>
  <c r="G218" i="10"/>
  <c r="H218" i="10" s="1"/>
  <c r="I218" i="10" s="1"/>
  <c r="G215" i="10"/>
  <c r="H215" i="10" s="1"/>
  <c r="I215" i="10" s="1"/>
  <c r="D215" i="10"/>
  <c r="C215" i="10"/>
  <c r="B215" i="10"/>
  <c r="G214" i="10"/>
  <c r="H214" i="10" s="1"/>
  <c r="I214" i="10" s="1"/>
  <c r="D214" i="10"/>
  <c r="C214" i="10"/>
  <c r="B214" i="10"/>
  <c r="H213" i="10"/>
  <c r="I213" i="10" s="1"/>
  <c r="H212" i="10"/>
  <c r="I212" i="10" s="1"/>
  <c r="H211" i="10"/>
  <c r="I211" i="10" s="1"/>
  <c r="H210" i="10"/>
  <c r="I210" i="10" s="1"/>
  <c r="H209" i="10"/>
  <c r="I209" i="10" s="1"/>
  <c r="G206" i="10"/>
  <c r="H206" i="10" s="1"/>
  <c r="I206" i="10" s="1"/>
  <c r="G205" i="10"/>
  <c r="H205" i="10" s="1"/>
  <c r="I205" i="10" s="1"/>
  <c r="G204" i="10"/>
  <c r="H204" i="10" s="1"/>
  <c r="I204" i="10" s="1"/>
  <c r="G203" i="10"/>
  <c r="H203" i="10" s="1"/>
  <c r="I203" i="10" s="1"/>
  <c r="G202" i="10"/>
  <c r="H202" i="10" s="1"/>
  <c r="I202" i="10" s="1"/>
  <c r="G201" i="10"/>
  <c r="H201" i="10" s="1"/>
  <c r="I201" i="10" s="1"/>
  <c r="G200" i="10"/>
  <c r="H200" i="10" s="1"/>
  <c r="I200" i="10" s="1"/>
  <c r="G199" i="10"/>
  <c r="H199" i="10" s="1"/>
  <c r="I199" i="10" s="1"/>
  <c r="G198" i="10"/>
  <c r="H198" i="10" s="1"/>
  <c r="I198" i="10" s="1"/>
  <c r="G197" i="10"/>
  <c r="H197" i="10" s="1"/>
  <c r="I197" i="10" s="1"/>
  <c r="G196" i="10"/>
  <c r="H196" i="10" s="1"/>
  <c r="I196" i="10" s="1"/>
  <c r="G195" i="10"/>
  <c r="H195" i="10" s="1"/>
  <c r="I195" i="10" s="1"/>
  <c r="G193" i="10"/>
  <c r="H193" i="10" s="1"/>
  <c r="I193" i="10" s="1"/>
  <c r="G192" i="10"/>
  <c r="H192" i="10" s="1"/>
  <c r="I192" i="10" s="1"/>
  <c r="G191" i="10"/>
  <c r="H191" i="10" s="1"/>
  <c r="I191" i="10" s="1"/>
  <c r="G190" i="10"/>
  <c r="H190" i="10" s="1"/>
  <c r="I190" i="10" s="1"/>
  <c r="G189" i="10"/>
  <c r="H189" i="10" s="1"/>
  <c r="I189" i="10" s="1"/>
  <c r="G188" i="10"/>
  <c r="H188" i="10" s="1"/>
  <c r="I188" i="10" s="1"/>
  <c r="H183" i="10"/>
  <c r="I183" i="10" s="1"/>
  <c r="H182" i="10"/>
  <c r="I182" i="10" s="1"/>
  <c r="H180" i="10"/>
  <c r="I180" i="10" s="1"/>
  <c r="G177" i="10"/>
  <c r="H177" i="10" s="1"/>
  <c r="I177" i="10" s="1"/>
  <c r="F177" i="10"/>
  <c r="D177" i="10"/>
  <c r="C177" i="10"/>
  <c r="B177" i="10"/>
  <c r="H175" i="10"/>
  <c r="I175" i="10" s="1"/>
  <c r="H173" i="10"/>
  <c r="I173" i="10" s="1"/>
  <c r="G172" i="10"/>
  <c r="H172" i="10" s="1"/>
  <c r="I172" i="10" s="1"/>
  <c r="F172" i="10"/>
  <c r="D172" i="10"/>
  <c r="C172" i="10"/>
  <c r="B172" i="10"/>
  <c r="H169" i="10"/>
  <c r="I169" i="10" s="1"/>
  <c r="I167" i="10" s="1"/>
  <c r="H166" i="10"/>
  <c r="I166" i="10" s="1"/>
  <c r="H165" i="10"/>
  <c r="I165" i="10" s="1"/>
  <c r="H163" i="10"/>
  <c r="I163" i="10" s="1"/>
  <c r="H161" i="10"/>
  <c r="I161" i="10" s="1"/>
  <c r="G158" i="10"/>
  <c r="H158" i="10" s="1"/>
  <c r="I158" i="10" s="1"/>
  <c r="I156" i="10" s="1"/>
  <c r="F158" i="10"/>
  <c r="D158" i="10"/>
  <c r="C158" i="10"/>
  <c r="B158" i="10"/>
  <c r="G155" i="10"/>
  <c r="H155" i="10" s="1"/>
  <c r="I155" i="10" s="1"/>
  <c r="G154" i="10"/>
  <c r="H154" i="10" s="1"/>
  <c r="I154" i="10" s="1"/>
  <c r="H153" i="10"/>
  <c r="I153" i="10" s="1"/>
  <c r="H150" i="10"/>
  <c r="I150" i="10" s="1"/>
  <c r="G148" i="10"/>
  <c r="H148" i="10" s="1"/>
  <c r="I148" i="10" s="1"/>
  <c r="H146" i="10"/>
  <c r="I146" i="10" s="1"/>
  <c r="H143" i="10"/>
  <c r="I143" i="10" s="1"/>
  <c r="H141" i="10"/>
  <c r="I141" i="10" s="1"/>
  <c r="H138" i="10"/>
  <c r="I138" i="10" s="1"/>
  <c r="G136" i="10"/>
  <c r="H136" i="10" s="1"/>
  <c r="I136" i="10" s="1"/>
  <c r="G134" i="10"/>
  <c r="H134" i="10" s="1"/>
  <c r="I134" i="10" s="1"/>
  <c r="H133" i="10"/>
  <c r="I133" i="10" s="1"/>
  <c r="H130" i="10"/>
  <c r="I130" i="10" s="1"/>
  <c r="H129" i="10"/>
  <c r="I129" i="10" s="1"/>
  <c r="G128" i="10"/>
  <c r="H128" i="10" s="1"/>
  <c r="I128" i="10" s="1"/>
  <c r="D128" i="10"/>
  <c r="C128" i="10"/>
  <c r="B128" i="10"/>
  <c r="H127" i="10"/>
  <c r="I127" i="10" s="1"/>
  <c r="H126" i="10"/>
  <c r="I126" i="10" s="1"/>
  <c r="G123" i="10"/>
  <c r="H123" i="10" s="1"/>
  <c r="I123" i="10" s="1"/>
  <c r="H122" i="10"/>
  <c r="I122" i="10" s="1"/>
  <c r="H121" i="10"/>
  <c r="I121" i="10" s="1"/>
  <c r="G120" i="10"/>
  <c r="H120" i="10" s="1"/>
  <c r="I120" i="10" s="1"/>
  <c r="H119" i="10"/>
  <c r="I119" i="10" s="1"/>
  <c r="H118" i="10"/>
  <c r="I118" i="10" s="1"/>
  <c r="H117" i="10"/>
  <c r="I117" i="10" s="1"/>
  <c r="G116" i="10"/>
  <c r="H116" i="10" s="1"/>
  <c r="I116" i="10" s="1"/>
  <c r="H115" i="10"/>
  <c r="I115" i="10" s="1"/>
  <c r="H114" i="10"/>
  <c r="I114" i="10" s="1"/>
  <c r="G113" i="10"/>
  <c r="H113" i="10" s="1"/>
  <c r="I113" i="10" s="1"/>
  <c r="G112" i="10"/>
  <c r="H112" i="10" s="1"/>
  <c r="I112" i="10" s="1"/>
  <c r="G111" i="10"/>
  <c r="H111" i="10" s="1"/>
  <c r="I111" i="10" s="1"/>
  <c r="G110" i="10"/>
  <c r="H110" i="10" s="1"/>
  <c r="I110" i="10" s="1"/>
  <c r="H106" i="10"/>
  <c r="I106" i="10" s="1"/>
  <c r="H105" i="10"/>
  <c r="I105" i="10" s="1"/>
  <c r="H103" i="10"/>
  <c r="I103" i="10" s="1"/>
  <c r="H100" i="10"/>
  <c r="I100" i="10" s="1"/>
  <c r="G99" i="10"/>
  <c r="H99" i="10" s="1"/>
  <c r="I99" i="10" s="1"/>
  <c r="F99" i="10"/>
  <c r="D99" i="10"/>
  <c r="C99" i="10"/>
  <c r="B99" i="10"/>
  <c r="H98" i="10"/>
  <c r="I98" i="10" s="1"/>
  <c r="G96" i="10"/>
  <c r="H96" i="10" s="1"/>
  <c r="I96" i="10" s="1"/>
  <c r="F96" i="10"/>
  <c r="D96" i="10"/>
  <c r="C96" i="10"/>
  <c r="B96" i="10"/>
  <c r="H94" i="10"/>
  <c r="I94" i="10" s="1"/>
  <c r="H92" i="10"/>
  <c r="I92" i="10" s="1"/>
  <c r="G91" i="10"/>
  <c r="H91" i="10" s="1"/>
  <c r="I91" i="10" s="1"/>
  <c r="F91" i="10"/>
  <c r="D91" i="10"/>
  <c r="C91" i="10"/>
  <c r="B91" i="10"/>
  <c r="H88" i="10"/>
  <c r="I88" i="10" s="1"/>
  <c r="H86" i="10"/>
  <c r="I86" i="10" s="1"/>
  <c r="H85" i="10"/>
  <c r="I85" i="10" s="1"/>
  <c r="H82" i="10"/>
  <c r="I82" i="10" s="1"/>
  <c r="H80" i="10"/>
  <c r="I80" i="10" s="1"/>
  <c r="H77" i="10"/>
  <c r="I77" i="10" s="1"/>
  <c r="H76" i="10"/>
  <c r="I76" i="10" s="1"/>
  <c r="H74" i="10"/>
  <c r="I74" i="10" s="1"/>
  <c r="H73" i="10"/>
  <c r="I73" i="10" s="1"/>
  <c r="H70" i="10"/>
  <c r="I70" i="10" s="1"/>
  <c r="H68" i="10"/>
  <c r="I68" i="10" s="1"/>
  <c r="H66" i="10"/>
  <c r="I66" i="10" s="1"/>
  <c r="H64" i="10"/>
  <c r="I64" i="10" s="1"/>
  <c r="H61" i="10"/>
  <c r="I61" i="10" s="1"/>
  <c r="H59" i="10"/>
  <c r="I59" i="10" s="1"/>
  <c r="H57" i="10"/>
  <c r="I57" i="10" s="1"/>
  <c r="H55" i="10"/>
  <c r="I55" i="10" s="1"/>
  <c r="H52" i="10"/>
  <c r="I52" i="10" s="1"/>
  <c r="H50" i="10"/>
  <c r="I50" i="10" s="1"/>
  <c r="H48" i="10"/>
  <c r="I48" i="10" s="1"/>
  <c r="H47" i="10"/>
  <c r="I47" i="10" s="1"/>
  <c r="G44" i="10"/>
  <c r="H44" i="10" s="1"/>
  <c r="I44" i="10" s="1"/>
  <c r="D44" i="10"/>
  <c r="C44" i="10"/>
  <c r="B44" i="10"/>
  <c r="G43" i="10"/>
  <c r="H43" i="10" s="1"/>
  <c r="I43" i="10" s="1"/>
  <c r="D43" i="10"/>
  <c r="C43" i="10"/>
  <c r="B43" i="10"/>
  <c r="H42" i="10"/>
  <c r="I42" i="10" s="1"/>
  <c r="H41" i="10"/>
  <c r="I41" i="10" s="1"/>
  <c r="H40" i="10"/>
  <c r="I40" i="10" s="1"/>
  <c r="H39" i="10"/>
  <c r="I39" i="10" s="1"/>
  <c r="H38" i="10"/>
  <c r="I38" i="10" s="1"/>
  <c r="H35" i="10"/>
  <c r="I35" i="10" s="1"/>
  <c r="H34" i="10"/>
  <c r="I34" i="10" s="1"/>
  <c r="H33" i="10"/>
  <c r="I33" i="10" s="1"/>
  <c r="H32" i="10"/>
  <c r="I32" i="10" s="1"/>
  <c r="H31" i="10"/>
  <c r="I31" i="10" s="1"/>
  <c r="H30" i="10"/>
  <c r="I30" i="10" s="1"/>
  <c r="H29" i="10"/>
  <c r="I29" i="10" s="1"/>
  <c r="H28" i="10"/>
  <c r="I28" i="10" s="1"/>
  <c r="H27" i="10"/>
  <c r="I27" i="10" s="1"/>
  <c r="H26" i="10"/>
  <c r="I26" i="10" s="1"/>
  <c r="H25" i="10"/>
  <c r="I25" i="10" s="1"/>
  <c r="H24" i="10"/>
  <c r="I24" i="10" s="1"/>
  <c r="H23" i="10"/>
  <c r="I23" i="10" s="1"/>
  <c r="H22" i="10"/>
  <c r="I22" i="10" s="1"/>
  <c r="H21" i="10"/>
  <c r="I21" i="10" s="1"/>
  <c r="H20" i="10"/>
  <c r="I20" i="10" s="1"/>
  <c r="H19" i="10"/>
  <c r="I19" i="10" s="1"/>
  <c r="H18" i="10"/>
  <c r="I18" i="10" s="1"/>
  <c r="H17" i="10"/>
  <c r="I17" i="10" s="1"/>
  <c r="H12" i="10"/>
  <c r="I12" i="10" s="1"/>
  <c r="I11" i="10" s="1"/>
  <c r="I35" i="7"/>
  <c r="I124" i="7"/>
  <c r="H130" i="7"/>
  <c r="I130" i="7" s="1"/>
  <c r="H129" i="7"/>
  <c r="I129" i="7" s="1"/>
  <c r="G128" i="7"/>
  <c r="H128" i="7" s="1"/>
  <c r="I128" i="7" s="1"/>
  <c r="D128" i="7"/>
  <c r="C128" i="7"/>
  <c r="B128" i="7"/>
  <c r="H127" i="7"/>
  <c r="I127" i="7" s="1"/>
  <c r="H126" i="7"/>
  <c r="I126" i="7" s="1"/>
  <c r="G43" i="7"/>
  <c r="H43" i="7" s="1"/>
  <c r="I43" i="7" s="1"/>
  <c r="D43" i="7"/>
  <c r="C43" i="7"/>
  <c r="B43" i="7"/>
  <c r="G42" i="7"/>
  <c r="H42" i="7" s="1"/>
  <c r="I42" i="7" s="1"/>
  <c r="D42" i="7"/>
  <c r="C42" i="7"/>
  <c r="B42" i="7"/>
  <c r="H41" i="7"/>
  <c r="I41" i="7" s="1"/>
  <c r="H40" i="7"/>
  <c r="I40" i="7" s="1"/>
  <c r="H39" i="7"/>
  <c r="I39" i="7" s="1"/>
  <c r="H38" i="7"/>
  <c r="I38" i="7" s="1"/>
  <c r="H37" i="7"/>
  <c r="I37" i="7" s="1"/>
  <c r="H130" i="6"/>
  <c r="I130" i="6" s="1"/>
  <c r="H129" i="6"/>
  <c r="I129" i="6" s="1"/>
  <c r="G128" i="6"/>
  <c r="H128" i="6" s="1"/>
  <c r="I128" i="6" s="1"/>
  <c r="D128" i="6"/>
  <c r="C128" i="6"/>
  <c r="B128" i="6"/>
  <c r="H127" i="6"/>
  <c r="I127" i="6" s="1"/>
  <c r="H126" i="6"/>
  <c r="I126" i="6" s="1"/>
  <c r="G44" i="6"/>
  <c r="H44" i="6" s="1"/>
  <c r="I44" i="6" s="1"/>
  <c r="D44" i="6"/>
  <c r="C44" i="6"/>
  <c r="B44" i="6"/>
  <c r="G43" i="6"/>
  <c r="H43" i="6" s="1"/>
  <c r="I43" i="6" s="1"/>
  <c r="D43" i="6"/>
  <c r="C43" i="6"/>
  <c r="B43" i="6"/>
  <c r="H42" i="6"/>
  <c r="I42" i="6" s="1"/>
  <c r="H41" i="6"/>
  <c r="I41" i="6" s="1"/>
  <c r="H40" i="6"/>
  <c r="I40" i="6" s="1"/>
  <c r="H39" i="6"/>
  <c r="I39" i="6" s="1"/>
  <c r="H38" i="6"/>
  <c r="I38" i="6" s="1"/>
  <c r="I125" i="5"/>
  <c r="H131" i="5"/>
  <c r="I131" i="5" s="1"/>
  <c r="H130" i="5"/>
  <c r="I130" i="5" s="1"/>
  <c r="G129" i="5"/>
  <c r="H129" i="5" s="1"/>
  <c r="I129" i="5" s="1"/>
  <c r="D129" i="5"/>
  <c r="C129" i="5"/>
  <c r="B129" i="5"/>
  <c r="H128" i="5"/>
  <c r="I128" i="5" s="1"/>
  <c r="H127" i="5"/>
  <c r="I127" i="5" s="1"/>
  <c r="G44" i="5"/>
  <c r="H44" i="5" s="1"/>
  <c r="I44" i="5" s="1"/>
  <c r="D44" i="5"/>
  <c r="C44" i="5"/>
  <c r="B44" i="5"/>
  <c r="G43" i="5"/>
  <c r="H43" i="5" s="1"/>
  <c r="I43" i="5" s="1"/>
  <c r="D43" i="5"/>
  <c r="C43" i="5"/>
  <c r="B43" i="5"/>
  <c r="H42" i="5"/>
  <c r="I42" i="5" s="1"/>
  <c r="H41" i="5"/>
  <c r="I41" i="5" s="1"/>
  <c r="H40" i="5"/>
  <c r="I40" i="5" s="1"/>
  <c r="H39" i="5"/>
  <c r="I39" i="5" s="1"/>
  <c r="H38" i="5"/>
  <c r="I38" i="5" s="1"/>
  <c r="H130" i="4"/>
  <c r="I130" i="4" s="1"/>
  <c r="H129" i="4"/>
  <c r="I129" i="4" s="1"/>
  <c r="G128" i="4"/>
  <c r="H128" i="4" s="1"/>
  <c r="I128" i="4" s="1"/>
  <c r="D128" i="4"/>
  <c r="C128" i="4"/>
  <c r="B128" i="4"/>
  <c r="H127" i="4"/>
  <c r="I127" i="4" s="1"/>
  <c r="H126" i="4"/>
  <c r="I126" i="4" s="1"/>
  <c r="G44" i="4"/>
  <c r="H44" i="4" s="1"/>
  <c r="I44" i="4" s="1"/>
  <c r="D44" i="4"/>
  <c r="C44" i="4"/>
  <c r="B44" i="4"/>
  <c r="G43" i="4"/>
  <c r="H43" i="4" s="1"/>
  <c r="I43" i="4" s="1"/>
  <c r="D43" i="4"/>
  <c r="C43" i="4"/>
  <c r="B43" i="4"/>
  <c r="H42" i="4"/>
  <c r="I42" i="4" s="1"/>
  <c r="H41" i="4"/>
  <c r="I41" i="4" s="1"/>
  <c r="H40" i="4"/>
  <c r="I40" i="4" s="1"/>
  <c r="H39" i="4"/>
  <c r="I39" i="4" s="1"/>
  <c r="H38" i="4"/>
  <c r="I38" i="4" s="1"/>
  <c r="I130" i="1"/>
  <c r="H130" i="1"/>
  <c r="H129" i="1"/>
  <c r="I129" i="1" s="1"/>
  <c r="G44" i="1"/>
  <c r="D44" i="1"/>
  <c r="C44" i="1"/>
  <c r="B44" i="1"/>
  <c r="H44" i="1"/>
  <c r="G77" i="8"/>
  <c r="G81" i="8"/>
  <c r="G80" i="8"/>
  <c r="G79" i="8"/>
  <c r="G128" i="1"/>
  <c r="H128" i="1" s="1"/>
  <c r="I128" i="1" s="1"/>
  <c r="D128" i="1"/>
  <c r="C128" i="1"/>
  <c r="B128" i="1"/>
  <c r="H43" i="1"/>
  <c r="I43" i="1" s="1"/>
  <c r="G43" i="1"/>
  <c r="D43" i="1"/>
  <c r="C43" i="1"/>
  <c r="B43" i="1"/>
  <c r="G70" i="8"/>
  <c r="G72" i="8"/>
  <c r="G73" i="8"/>
  <c r="H42" i="1"/>
  <c r="I42" i="1"/>
  <c r="H127" i="1"/>
  <c r="I127" i="1" s="1"/>
  <c r="H126" i="1"/>
  <c r="I126" i="1" s="1"/>
  <c r="G74" i="8"/>
  <c r="I653" i="10" l="1"/>
  <c r="I645" i="10"/>
  <c r="I53" i="10"/>
  <c r="I844" i="10"/>
  <c r="I343" i="10"/>
  <c r="I387" i="10"/>
  <c r="I665" i="10"/>
  <c r="I351" i="10"/>
  <c r="I420" i="10"/>
  <c r="I260" i="10"/>
  <c r="I139" i="10"/>
  <c r="I529" i="10"/>
  <c r="I224" i="10"/>
  <c r="I322" i="10"/>
  <c r="I824" i="10"/>
  <c r="I729" i="10"/>
  <c r="I836" i="10"/>
  <c r="I45" i="10"/>
  <c r="I62" i="10"/>
  <c r="I78" i="10"/>
  <c r="I89" i="10"/>
  <c r="I315" i="10"/>
  <c r="I395" i="10"/>
  <c r="I596" i="10"/>
  <c r="I602" i="10"/>
  <c r="I36" i="10"/>
  <c r="I71" i="10"/>
  <c r="I83" i="10"/>
  <c r="I124" i="10"/>
  <c r="I159" i="10"/>
  <c r="I378" i="10"/>
  <c r="I474" i="10"/>
  <c r="I494" i="10"/>
  <c r="I550" i="10"/>
  <c r="I852" i="10"/>
  <c r="I207" i="10"/>
  <c r="I242" i="10"/>
  <c r="I686" i="10"/>
  <c r="I737" i="10"/>
  <c r="I746" i="10"/>
  <c r="I755" i="10"/>
  <c r="I786" i="10"/>
  <c r="I829" i="10"/>
  <c r="I865" i="10"/>
  <c r="I720" i="10"/>
  <c r="I767" i="10"/>
  <c r="I773" i="10"/>
  <c r="I816" i="10"/>
  <c r="I700" i="10"/>
  <c r="I762" i="10"/>
  <c r="I793" i="10"/>
  <c r="I809" i="10"/>
  <c r="I857" i="10"/>
  <c r="I622" i="10"/>
  <c r="I638" i="10"/>
  <c r="I681" i="10"/>
  <c r="I567" i="10"/>
  <c r="I585" i="10"/>
  <c r="I694" i="10"/>
  <c r="I559" i="10"/>
  <c r="I576" i="10"/>
  <c r="I615" i="10"/>
  <c r="I658" i="10"/>
  <c r="I673" i="10"/>
  <c r="I357" i="10"/>
  <c r="I444" i="10"/>
  <c r="I482" i="10"/>
  <c r="I515" i="10"/>
  <c r="I451" i="10"/>
  <c r="I404" i="10"/>
  <c r="I431" i="10"/>
  <c r="I502" i="10"/>
  <c r="I523" i="10"/>
  <c r="I413" i="10"/>
  <c r="I425" i="10"/>
  <c r="I467" i="10"/>
  <c r="I487" i="10"/>
  <c r="I510" i="10"/>
  <c r="I233" i="10"/>
  <c r="I302" i="10"/>
  <c r="I338" i="10"/>
  <c r="I216" i="10"/>
  <c r="I272" i="10"/>
  <c r="I310" i="10"/>
  <c r="I186" i="10"/>
  <c r="I249" i="10"/>
  <c r="I254" i="10"/>
  <c r="I279" i="10"/>
  <c r="I295" i="10"/>
  <c r="I330" i="10"/>
  <c r="I108" i="10"/>
  <c r="I144" i="10"/>
  <c r="I151" i="10"/>
  <c r="I170" i="10"/>
  <c r="I178" i="10"/>
  <c r="I15" i="10"/>
  <c r="I101" i="10"/>
  <c r="I131" i="10"/>
  <c r="I36" i="5"/>
  <c r="I36" i="4"/>
  <c r="H186" i="7"/>
  <c r="I186" i="7" s="1"/>
  <c r="I185" i="7" s="1"/>
  <c r="I184" i="7" s="1"/>
  <c r="I14" i="10" l="1"/>
  <c r="I528" i="10"/>
  <c r="I792" i="10"/>
  <c r="I185" i="10"/>
  <c r="I699" i="10"/>
  <c r="I621" i="10"/>
  <c r="I527" i="10" s="1"/>
  <c r="I450" i="10"/>
  <c r="I356" i="10"/>
  <c r="I278" i="10"/>
  <c r="I107" i="10"/>
  <c r="C15" i="9"/>
  <c r="I44" i="1"/>
  <c r="H39" i="1"/>
  <c r="I39" i="1" s="1"/>
  <c r="H40" i="1"/>
  <c r="I40" i="1" s="1"/>
  <c r="H41" i="1"/>
  <c r="I41" i="1" s="1"/>
  <c r="H38" i="1"/>
  <c r="I38" i="1" s="1"/>
  <c r="G183" i="7"/>
  <c r="H183" i="7" s="1"/>
  <c r="G182" i="7"/>
  <c r="H182" i="7" s="1"/>
  <c r="G177" i="7"/>
  <c r="H177" i="7" s="1"/>
  <c r="I177" i="7" s="1"/>
  <c r="G175" i="7"/>
  <c r="H175" i="7" s="1"/>
  <c r="I175" i="7" s="1"/>
  <c r="G169" i="7"/>
  <c r="H169" i="7" s="1"/>
  <c r="I169" i="7" s="1"/>
  <c r="G166" i="7"/>
  <c r="H166" i="7" s="1"/>
  <c r="I166" i="7" s="1"/>
  <c r="G165" i="7"/>
  <c r="H165" i="7" s="1"/>
  <c r="I165" i="7" s="1"/>
  <c r="G163" i="7"/>
  <c r="H163" i="7" s="1"/>
  <c r="I163" i="7" s="1"/>
  <c r="G161" i="7"/>
  <c r="H161" i="7" s="1"/>
  <c r="I161" i="7" s="1"/>
  <c r="G153" i="7"/>
  <c r="H153" i="7" s="1"/>
  <c r="I153" i="7" s="1"/>
  <c r="G150" i="7"/>
  <c r="H150" i="7" s="1"/>
  <c r="I150" i="7" s="1"/>
  <c r="G146" i="7"/>
  <c r="H146" i="7" s="1"/>
  <c r="I146" i="7" s="1"/>
  <c r="G143" i="7"/>
  <c r="H143" i="7" s="1"/>
  <c r="I143" i="7" s="1"/>
  <c r="G141" i="7"/>
  <c r="H141" i="7" s="1"/>
  <c r="I141" i="7" s="1"/>
  <c r="G138" i="7"/>
  <c r="H138" i="7" s="1"/>
  <c r="I138" i="7" s="1"/>
  <c r="G133" i="7"/>
  <c r="H133" i="7" s="1"/>
  <c r="I133" i="7" s="1"/>
  <c r="G122" i="7"/>
  <c r="H122" i="7" s="1"/>
  <c r="I122" i="7" s="1"/>
  <c r="G121" i="7"/>
  <c r="H121" i="7" s="1"/>
  <c r="I121" i="7" s="1"/>
  <c r="G119" i="7"/>
  <c r="H119" i="7" s="1"/>
  <c r="I119" i="7" s="1"/>
  <c r="G118" i="7"/>
  <c r="H118" i="7" s="1"/>
  <c r="I118" i="7" s="1"/>
  <c r="G117" i="7"/>
  <c r="H117" i="7" s="1"/>
  <c r="I117" i="7" s="1"/>
  <c r="G115" i="7"/>
  <c r="H115" i="7" s="1"/>
  <c r="I115" i="7" s="1"/>
  <c r="G114" i="7"/>
  <c r="H114" i="7" s="1"/>
  <c r="I114" i="7" s="1"/>
  <c r="G106" i="7"/>
  <c r="G105" i="7"/>
  <c r="G103" i="7"/>
  <c r="G100" i="7"/>
  <c r="H100" i="7" s="1"/>
  <c r="I100" i="7" s="1"/>
  <c r="G98" i="7"/>
  <c r="H98" i="7" s="1"/>
  <c r="G94" i="7"/>
  <c r="H94" i="7" s="1"/>
  <c r="G91" i="7"/>
  <c r="G87" i="7"/>
  <c r="G85" i="7"/>
  <c r="G84" i="7"/>
  <c r="G81" i="7"/>
  <c r="G79" i="7"/>
  <c r="G76" i="7"/>
  <c r="G75" i="7"/>
  <c r="G73" i="7"/>
  <c r="H73" i="7" s="1"/>
  <c r="G72" i="7"/>
  <c r="H72" i="7" s="1"/>
  <c r="H76" i="7"/>
  <c r="H75" i="7"/>
  <c r="G69" i="7"/>
  <c r="G67" i="7"/>
  <c r="G65" i="7"/>
  <c r="G63" i="7"/>
  <c r="G54" i="7"/>
  <c r="G56" i="7"/>
  <c r="G58" i="7"/>
  <c r="G60" i="7"/>
  <c r="G49" i="7"/>
  <c r="H49" i="7" s="1"/>
  <c r="G51" i="7"/>
  <c r="H51" i="7" s="1"/>
  <c r="G47" i="7"/>
  <c r="H47" i="7" s="1"/>
  <c r="G46" i="7"/>
  <c r="G34" i="7"/>
  <c r="H34" i="7" s="1"/>
  <c r="I34" i="7" s="1"/>
  <c r="G33" i="7"/>
  <c r="H33" i="7" s="1"/>
  <c r="I33" i="7" s="1"/>
  <c r="G32" i="7"/>
  <c r="H32" i="7" s="1"/>
  <c r="I32" i="7" s="1"/>
  <c r="G31" i="7"/>
  <c r="H31" i="7" s="1"/>
  <c r="I31" i="7" s="1"/>
  <c r="G30" i="7"/>
  <c r="H30" i="7" s="1"/>
  <c r="I30" i="7" s="1"/>
  <c r="G29" i="7"/>
  <c r="H29" i="7" s="1"/>
  <c r="I29" i="7" s="1"/>
  <c r="G28" i="7"/>
  <c r="H28" i="7" s="1"/>
  <c r="I28" i="7" s="1"/>
  <c r="G27" i="7"/>
  <c r="H27" i="7" s="1"/>
  <c r="I27" i="7" s="1"/>
  <c r="G26" i="7"/>
  <c r="H26" i="7" s="1"/>
  <c r="I26" i="7" s="1"/>
  <c r="G25" i="7"/>
  <c r="H25" i="7" s="1"/>
  <c r="I25" i="7" s="1"/>
  <c r="G24" i="7"/>
  <c r="H24" i="7" s="1"/>
  <c r="I24" i="7" s="1"/>
  <c r="G23" i="7"/>
  <c r="G22" i="7"/>
  <c r="H22" i="7" s="1"/>
  <c r="I22" i="7" s="1"/>
  <c r="G21" i="7"/>
  <c r="H21" i="7" s="1"/>
  <c r="I21" i="7" s="1"/>
  <c r="G20" i="7"/>
  <c r="H20" i="7" s="1"/>
  <c r="I20" i="7" s="1"/>
  <c r="G19" i="7"/>
  <c r="H19" i="7" s="1"/>
  <c r="I19" i="7" s="1"/>
  <c r="G18" i="7"/>
  <c r="H18" i="7" s="1"/>
  <c r="I18" i="7" s="1"/>
  <c r="G17" i="7"/>
  <c r="H17" i="7" s="1"/>
  <c r="G183" i="6"/>
  <c r="G182" i="6"/>
  <c r="G177" i="6"/>
  <c r="H177" i="6" s="1"/>
  <c r="G175" i="6"/>
  <c r="G169" i="6"/>
  <c r="H169" i="6" s="1"/>
  <c r="I169" i="6" s="1"/>
  <c r="G166" i="6"/>
  <c r="H166" i="6" s="1"/>
  <c r="I166" i="6" s="1"/>
  <c r="G165" i="6"/>
  <c r="H165" i="6" s="1"/>
  <c r="I165" i="6" s="1"/>
  <c r="G163" i="6"/>
  <c r="H163" i="6" s="1"/>
  <c r="I163" i="6" s="1"/>
  <c r="G161" i="6"/>
  <c r="H161" i="6" s="1"/>
  <c r="I161" i="6" s="1"/>
  <c r="G153" i="6"/>
  <c r="H153" i="6" s="1"/>
  <c r="G150" i="6"/>
  <c r="H150" i="6" s="1"/>
  <c r="G146" i="6"/>
  <c r="H146" i="6" s="1"/>
  <c r="G143" i="6"/>
  <c r="H143" i="6" s="1"/>
  <c r="I143" i="6" s="1"/>
  <c r="G141" i="6"/>
  <c r="H141" i="6" s="1"/>
  <c r="I141" i="6" s="1"/>
  <c r="G138" i="6"/>
  <c r="H138" i="6" s="1"/>
  <c r="I138" i="6" s="1"/>
  <c r="G133" i="6"/>
  <c r="H133" i="6" s="1"/>
  <c r="I133" i="6" s="1"/>
  <c r="G122" i="6"/>
  <c r="H122" i="6" s="1"/>
  <c r="I122" i="6" s="1"/>
  <c r="G121" i="6"/>
  <c r="H121" i="6" s="1"/>
  <c r="I121" i="6" s="1"/>
  <c r="G119" i="6"/>
  <c r="H119" i="6" s="1"/>
  <c r="I119" i="6" s="1"/>
  <c r="G118" i="6"/>
  <c r="H118" i="6" s="1"/>
  <c r="I118" i="6" s="1"/>
  <c r="G117" i="6"/>
  <c r="H117" i="6" s="1"/>
  <c r="I117" i="6" s="1"/>
  <c r="G115" i="6"/>
  <c r="H115" i="6" s="1"/>
  <c r="I115" i="6" s="1"/>
  <c r="G114" i="6"/>
  <c r="H114" i="6" s="1"/>
  <c r="I114" i="6" s="1"/>
  <c r="G106" i="6"/>
  <c r="G105" i="6"/>
  <c r="G103" i="6"/>
  <c r="G100" i="6"/>
  <c r="H100" i="6" s="1"/>
  <c r="I100" i="6" s="1"/>
  <c r="G98" i="6"/>
  <c r="H98" i="6" s="1"/>
  <c r="G94" i="6"/>
  <c r="H94" i="6" s="1"/>
  <c r="G91" i="6"/>
  <c r="H91" i="6" s="1"/>
  <c r="G87" i="6"/>
  <c r="G85" i="6"/>
  <c r="G84" i="6"/>
  <c r="G81" i="6"/>
  <c r="G79" i="6"/>
  <c r="G76" i="6"/>
  <c r="H76" i="6" s="1"/>
  <c r="G75" i="6"/>
  <c r="H75" i="6" s="1"/>
  <c r="G73" i="6"/>
  <c r="H73" i="6" s="1"/>
  <c r="G70" i="6"/>
  <c r="H70" i="6" s="1"/>
  <c r="G68" i="6"/>
  <c r="G66" i="6"/>
  <c r="G64" i="6"/>
  <c r="G61" i="6"/>
  <c r="G59" i="6"/>
  <c r="G57" i="6"/>
  <c r="G55" i="6"/>
  <c r="H52" i="6"/>
  <c r="H50" i="6"/>
  <c r="H48" i="6"/>
  <c r="H47" i="6"/>
  <c r="H18" i="6"/>
  <c r="H19" i="6"/>
  <c r="I19" i="6" s="1"/>
  <c r="H20" i="6"/>
  <c r="I20" i="6" s="1"/>
  <c r="H21" i="6"/>
  <c r="I21" i="6" s="1"/>
  <c r="H22" i="6"/>
  <c r="I22" i="6" s="1"/>
  <c r="H23" i="6"/>
  <c r="I23" i="6" s="1"/>
  <c r="H24" i="6"/>
  <c r="I24" i="6" s="1"/>
  <c r="H25" i="6"/>
  <c r="I25" i="6" s="1"/>
  <c r="H26" i="6"/>
  <c r="I26" i="6" s="1"/>
  <c r="H27" i="6"/>
  <c r="I27" i="6" s="1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34" i="6"/>
  <c r="I34" i="6" s="1"/>
  <c r="H35" i="6"/>
  <c r="I35" i="6" s="1"/>
  <c r="H17" i="6"/>
  <c r="G178" i="5"/>
  <c r="H178" i="5" s="1"/>
  <c r="G176" i="5"/>
  <c r="H176" i="5" s="1"/>
  <c r="G170" i="5"/>
  <c r="H170" i="5" s="1"/>
  <c r="I170" i="5" s="1"/>
  <c r="G167" i="5"/>
  <c r="H167" i="5" s="1"/>
  <c r="I167" i="5" s="1"/>
  <c r="G166" i="5"/>
  <c r="H166" i="5" s="1"/>
  <c r="I166" i="5" s="1"/>
  <c r="G164" i="5"/>
  <c r="H164" i="5" s="1"/>
  <c r="I164" i="5" s="1"/>
  <c r="G162" i="5"/>
  <c r="H162" i="5" s="1"/>
  <c r="I162" i="5" s="1"/>
  <c r="G154" i="5"/>
  <c r="H154" i="5" s="1"/>
  <c r="G151" i="5"/>
  <c r="H151" i="5" s="1"/>
  <c r="G147" i="5"/>
  <c r="H147" i="5" s="1"/>
  <c r="G144" i="5"/>
  <c r="H144" i="5" s="1"/>
  <c r="I144" i="5" s="1"/>
  <c r="G142" i="5"/>
  <c r="H142" i="5" s="1"/>
  <c r="I142" i="5" s="1"/>
  <c r="G139" i="5"/>
  <c r="H139" i="5" s="1"/>
  <c r="I139" i="5" s="1"/>
  <c r="G134" i="5"/>
  <c r="H134" i="5" s="1"/>
  <c r="I134" i="5" s="1"/>
  <c r="G123" i="5"/>
  <c r="H123" i="5" s="1"/>
  <c r="I123" i="5" s="1"/>
  <c r="G122" i="5"/>
  <c r="H122" i="5" s="1"/>
  <c r="I122" i="5" s="1"/>
  <c r="G120" i="5"/>
  <c r="H120" i="5" s="1"/>
  <c r="I120" i="5" s="1"/>
  <c r="G119" i="5"/>
  <c r="H119" i="5" s="1"/>
  <c r="I119" i="5" s="1"/>
  <c r="G118" i="5"/>
  <c r="H118" i="5" s="1"/>
  <c r="I118" i="5" s="1"/>
  <c r="G116" i="5"/>
  <c r="H116" i="5" s="1"/>
  <c r="I116" i="5" s="1"/>
  <c r="G115" i="5"/>
  <c r="H115" i="5" s="1"/>
  <c r="I115" i="5" s="1"/>
  <c r="G107" i="5"/>
  <c r="H107" i="5" s="1"/>
  <c r="G106" i="5"/>
  <c r="H106" i="5" s="1"/>
  <c r="I106" i="5" s="1"/>
  <c r="G104" i="5"/>
  <c r="H104" i="5" s="1"/>
  <c r="I104" i="5" s="1"/>
  <c r="G101" i="5"/>
  <c r="H101" i="5" s="1"/>
  <c r="I101" i="5" s="1"/>
  <c r="G99" i="5"/>
  <c r="H99" i="5" s="1"/>
  <c r="G95" i="5"/>
  <c r="H95" i="5" s="1"/>
  <c r="G92" i="5"/>
  <c r="H92" i="5" s="1"/>
  <c r="G88" i="5"/>
  <c r="G86" i="5"/>
  <c r="G85" i="5"/>
  <c r="G82" i="5"/>
  <c r="G80" i="5"/>
  <c r="G77" i="5"/>
  <c r="H77" i="5" s="1"/>
  <c r="I77" i="5" s="1"/>
  <c r="G76" i="5"/>
  <c r="H76" i="5" s="1"/>
  <c r="I76" i="5" s="1"/>
  <c r="G74" i="5"/>
  <c r="H74" i="5" s="1"/>
  <c r="G73" i="5"/>
  <c r="H73" i="5" s="1"/>
  <c r="G70" i="5"/>
  <c r="G68" i="5"/>
  <c r="G66" i="5"/>
  <c r="H66" i="5" s="1"/>
  <c r="I66" i="5" s="1"/>
  <c r="G64" i="5"/>
  <c r="G61" i="5"/>
  <c r="H61" i="5" s="1"/>
  <c r="I61" i="5" s="1"/>
  <c r="G59" i="5"/>
  <c r="H59" i="5" s="1"/>
  <c r="G57" i="5"/>
  <c r="H57" i="5" s="1"/>
  <c r="G55" i="5"/>
  <c r="G52" i="5"/>
  <c r="H52" i="5" s="1"/>
  <c r="G50" i="5"/>
  <c r="H50" i="5" s="1"/>
  <c r="G48" i="5"/>
  <c r="H48" i="5" s="1"/>
  <c r="G47" i="5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7" i="5"/>
  <c r="H17" i="5" s="1"/>
  <c r="G18" i="5"/>
  <c r="H18" i="5" s="1"/>
  <c r="G183" i="4"/>
  <c r="H183" i="4" s="1"/>
  <c r="I183" i="4" s="1"/>
  <c r="G182" i="4"/>
  <c r="H182" i="4" s="1"/>
  <c r="G177" i="4"/>
  <c r="H177" i="4" s="1"/>
  <c r="G175" i="4"/>
  <c r="H175" i="4" s="1"/>
  <c r="G169" i="4"/>
  <c r="H169" i="4" s="1"/>
  <c r="G166" i="4"/>
  <c r="H166" i="4" s="1"/>
  <c r="I166" i="4" s="1"/>
  <c r="G165" i="4"/>
  <c r="H165" i="4" s="1"/>
  <c r="I165" i="4" s="1"/>
  <c r="G163" i="4"/>
  <c r="H163" i="4" s="1"/>
  <c r="G161" i="4"/>
  <c r="H161" i="4" s="1"/>
  <c r="G153" i="4"/>
  <c r="H153" i="4" s="1"/>
  <c r="G150" i="4"/>
  <c r="G146" i="4"/>
  <c r="G143" i="4"/>
  <c r="H143" i="4" s="1"/>
  <c r="G141" i="4"/>
  <c r="H141" i="4" s="1"/>
  <c r="G138" i="4"/>
  <c r="H138" i="4" s="1"/>
  <c r="G133" i="4"/>
  <c r="H133" i="4" s="1"/>
  <c r="G122" i="4"/>
  <c r="H122" i="4" s="1"/>
  <c r="I122" i="4" s="1"/>
  <c r="G121" i="4"/>
  <c r="H121" i="4" s="1"/>
  <c r="I121" i="4" s="1"/>
  <c r="G119" i="4"/>
  <c r="H119" i="4" s="1"/>
  <c r="I119" i="4" s="1"/>
  <c r="G118" i="4"/>
  <c r="H118" i="4" s="1"/>
  <c r="I118" i="4" s="1"/>
  <c r="G117" i="4"/>
  <c r="H117" i="4" s="1"/>
  <c r="I117" i="4" s="1"/>
  <c r="G115" i="4"/>
  <c r="H115" i="4" s="1"/>
  <c r="I115" i="4" s="1"/>
  <c r="G114" i="4"/>
  <c r="H114" i="4" s="1"/>
  <c r="I114" i="4" s="1"/>
  <c r="G106" i="4"/>
  <c r="G105" i="4"/>
  <c r="H105" i="4" s="1"/>
  <c r="G103" i="4"/>
  <c r="H103" i="4" s="1"/>
  <c r="G100" i="4"/>
  <c r="H100" i="4" s="1"/>
  <c r="I100" i="4" s="1"/>
  <c r="G98" i="4"/>
  <c r="H98" i="4" s="1"/>
  <c r="H94" i="4"/>
  <c r="G92" i="4"/>
  <c r="H92" i="4" s="1"/>
  <c r="G88" i="4"/>
  <c r="H88" i="4" s="1"/>
  <c r="I88" i="4" s="1"/>
  <c r="G86" i="4"/>
  <c r="H86" i="4" s="1"/>
  <c r="I86" i="4" s="1"/>
  <c r="G85" i="4"/>
  <c r="H85" i="4" s="1"/>
  <c r="I85" i="4" s="1"/>
  <c r="G82" i="4"/>
  <c r="H82" i="4" s="1"/>
  <c r="I82" i="4" s="1"/>
  <c r="G80" i="4"/>
  <c r="H80" i="4" s="1"/>
  <c r="I80" i="4" s="1"/>
  <c r="G77" i="4"/>
  <c r="G76" i="4"/>
  <c r="G74" i="4"/>
  <c r="G73" i="4"/>
  <c r="G68" i="4"/>
  <c r="H68" i="4" s="1"/>
  <c r="G70" i="4"/>
  <c r="H70" i="4" s="1"/>
  <c r="I70" i="4" s="1"/>
  <c r="G66" i="4"/>
  <c r="H66" i="4" s="1"/>
  <c r="I66" i="4" s="1"/>
  <c r="G64" i="4"/>
  <c r="H64" i="4" s="1"/>
  <c r="I64" i="4" s="1"/>
  <c r="G61" i="4"/>
  <c r="H61" i="4" s="1"/>
  <c r="I61" i="4" s="1"/>
  <c r="G59" i="4"/>
  <c r="H59" i="4" s="1"/>
  <c r="I59" i="4" s="1"/>
  <c r="G57" i="4"/>
  <c r="H57" i="4" s="1"/>
  <c r="I57" i="4" s="1"/>
  <c r="G55" i="4"/>
  <c r="H55" i="4" s="1"/>
  <c r="I55" i="4" s="1"/>
  <c r="G52" i="4"/>
  <c r="H52" i="4" s="1"/>
  <c r="I52" i="4" s="1"/>
  <c r="G50" i="4"/>
  <c r="H50" i="4" s="1"/>
  <c r="I50" i="4" s="1"/>
  <c r="G48" i="4"/>
  <c r="H48" i="4" s="1"/>
  <c r="I48" i="4" s="1"/>
  <c r="G47" i="4"/>
  <c r="G35" i="4"/>
  <c r="H35" i="4" s="1"/>
  <c r="I35" i="4" s="1"/>
  <c r="G34" i="4"/>
  <c r="H34" i="4" s="1"/>
  <c r="I34" i="4" s="1"/>
  <c r="G33" i="4"/>
  <c r="H33" i="4" s="1"/>
  <c r="I33" i="4" s="1"/>
  <c r="G32" i="4"/>
  <c r="H32" i="4" s="1"/>
  <c r="I32" i="4" s="1"/>
  <c r="G31" i="4"/>
  <c r="H31" i="4" s="1"/>
  <c r="G30" i="4"/>
  <c r="H30" i="4" s="1"/>
  <c r="I30" i="4" s="1"/>
  <c r="G29" i="4"/>
  <c r="H29" i="4" s="1"/>
  <c r="G28" i="4"/>
  <c r="H28" i="4" s="1"/>
  <c r="G27" i="4"/>
  <c r="H27" i="4" s="1"/>
  <c r="G26" i="4"/>
  <c r="H26" i="4" s="1"/>
  <c r="G25" i="4"/>
  <c r="H25" i="4" s="1"/>
  <c r="I25" i="4" s="1"/>
  <c r="G24" i="4"/>
  <c r="H24" i="4" s="1"/>
  <c r="G22" i="4"/>
  <c r="H22" i="4" s="1"/>
  <c r="I22" i="4" s="1"/>
  <c r="G21" i="4"/>
  <c r="H21" i="4" s="1"/>
  <c r="I21" i="4" s="1"/>
  <c r="G20" i="4"/>
  <c r="H20" i="4" s="1"/>
  <c r="I20" i="4" s="1"/>
  <c r="G19" i="4"/>
  <c r="H19" i="4" s="1"/>
  <c r="I19" i="4" s="1"/>
  <c r="G18" i="4"/>
  <c r="H18" i="4" s="1"/>
  <c r="I18" i="4" s="1"/>
  <c r="G17" i="4"/>
  <c r="H17" i="4" s="1"/>
  <c r="G23" i="4"/>
  <c r="H34" i="1"/>
  <c r="I34" i="1" s="1"/>
  <c r="H17" i="1"/>
  <c r="I17" i="1" s="1"/>
  <c r="H166" i="1"/>
  <c r="I166" i="1" s="1"/>
  <c r="H165" i="1"/>
  <c r="G155" i="1"/>
  <c r="G155" i="7" s="1"/>
  <c r="H155" i="7" s="1"/>
  <c r="I155" i="7" s="1"/>
  <c r="G154" i="1"/>
  <c r="G154" i="6" s="1"/>
  <c r="H154" i="6" s="1"/>
  <c r="H153" i="1"/>
  <c r="I153" i="1" s="1"/>
  <c r="H146" i="1"/>
  <c r="I146" i="1" s="1"/>
  <c r="G148" i="1"/>
  <c r="G148" i="6" s="1"/>
  <c r="H148" i="6" s="1"/>
  <c r="G136" i="1"/>
  <c r="G134" i="1"/>
  <c r="G134" i="7" s="1"/>
  <c r="H134" i="7" s="1"/>
  <c r="I134" i="7" s="1"/>
  <c r="G123" i="1"/>
  <c r="G123" i="4" s="1"/>
  <c r="H123" i="4" s="1"/>
  <c r="I123" i="4" s="1"/>
  <c r="H115" i="1"/>
  <c r="I115" i="1" s="1"/>
  <c r="H117" i="1"/>
  <c r="I117" i="1" s="1"/>
  <c r="H118" i="1"/>
  <c r="I118" i="1" s="1"/>
  <c r="H119" i="1"/>
  <c r="I119" i="1" s="1"/>
  <c r="H121" i="1"/>
  <c r="I121" i="1" s="1"/>
  <c r="H122" i="1"/>
  <c r="I122" i="1" s="1"/>
  <c r="G120" i="1"/>
  <c r="G121" i="5" s="1"/>
  <c r="H121" i="5" s="1"/>
  <c r="I121" i="5" s="1"/>
  <c r="G116" i="1"/>
  <c r="H114" i="1"/>
  <c r="I114" i="1" s="1"/>
  <c r="G113" i="1"/>
  <c r="G114" i="5" s="1"/>
  <c r="H114" i="5" s="1"/>
  <c r="I114" i="5" s="1"/>
  <c r="G112" i="1"/>
  <c r="G113" i="5" s="1"/>
  <c r="H113" i="5" s="1"/>
  <c r="I113" i="5" s="1"/>
  <c r="G111" i="1"/>
  <c r="G111" i="7" s="1"/>
  <c r="H111" i="7" s="1"/>
  <c r="I111" i="7" s="1"/>
  <c r="G110" i="1"/>
  <c r="G110" i="7" s="1"/>
  <c r="H110" i="7" s="1"/>
  <c r="I110" i="7" s="1"/>
  <c r="H77" i="1"/>
  <c r="I77" i="1" s="1"/>
  <c r="H76" i="1"/>
  <c r="I76" i="1" s="1"/>
  <c r="H74" i="1"/>
  <c r="I74" i="1" s="1"/>
  <c r="H73" i="1"/>
  <c r="I73" i="1" s="1"/>
  <c r="H66" i="1"/>
  <c r="H52" i="1"/>
  <c r="I52" i="1" s="1"/>
  <c r="H50" i="1"/>
  <c r="I50" i="1" s="1"/>
  <c r="H48" i="1"/>
  <c r="I48" i="1" s="1"/>
  <c r="H35" i="1"/>
  <c r="I35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2" i="1"/>
  <c r="I22" i="1" s="1"/>
  <c r="H21" i="1"/>
  <c r="I21" i="1" s="1"/>
  <c r="H20" i="1"/>
  <c r="I20" i="1" s="1"/>
  <c r="H19" i="1"/>
  <c r="I19" i="1" s="1"/>
  <c r="H18" i="1"/>
  <c r="I18" i="1" s="1"/>
  <c r="H150" i="4"/>
  <c r="H106" i="4"/>
  <c r="I77" i="4"/>
  <c r="I76" i="4"/>
  <c r="I74" i="4"/>
  <c r="I73" i="4"/>
  <c r="I165" i="1"/>
  <c r="H183" i="1"/>
  <c r="I183" i="1" s="1"/>
  <c r="H182" i="1"/>
  <c r="I182" i="1" s="1"/>
  <c r="H175" i="1"/>
  <c r="I175" i="1" s="1"/>
  <c r="H173" i="1"/>
  <c r="I173" i="1" s="1"/>
  <c r="H169" i="1"/>
  <c r="I169" i="1" s="1"/>
  <c r="H163" i="1"/>
  <c r="I163" i="1" s="1"/>
  <c r="H161" i="1"/>
  <c r="I161" i="1" s="1"/>
  <c r="H150" i="1"/>
  <c r="I150" i="1" s="1"/>
  <c r="H143" i="1"/>
  <c r="I143" i="1" s="1"/>
  <c r="H141" i="1"/>
  <c r="I141" i="1" s="1"/>
  <c r="H138" i="1"/>
  <c r="I138" i="1" s="1"/>
  <c r="H133" i="1"/>
  <c r="I133" i="1" s="1"/>
  <c r="H106" i="1"/>
  <c r="I106" i="1" s="1"/>
  <c r="H105" i="1"/>
  <c r="I105" i="1" s="1"/>
  <c r="H103" i="1"/>
  <c r="I103" i="1" s="1"/>
  <c r="H100" i="1"/>
  <c r="I100" i="1" s="1"/>
  <c r="H98" i="1"/>
  <c r="I98" i="1" s="1"/>
  <c r="H94" i="1"/>
  <c r="I94" i="1" s="1"/>
  <c r="H92" i="1"/>
  <c r="I92" i="1" s="1"/>
  <c r="F171" i="7"/>
  <c r="D171" i="7"/>
  <c r="C171" i="7"/>
  <c r="B171" i="7"/>
  <c r="F171" i="6"/>
  <c r="D171" i="6"/>
  <c r="C171" i="6"/>
  <c r="B171" i="6"/>
  <c r="F172" i="5"/>
  <c r="D172" i="5"/>
  <c r="C172" i="5"/>
  <c r="B172" i="5"/>
  <c r="F171" i="4"/>
  <c r="D171" i="4"/>
  <c r="C171" i="4"/>
  <c r="B171" i="4"/>
  <c r="G67" i="8"/>
  <c r="G66" i="8"/>
  <c r="G64" i="8" s="1"/>
  <c r="G171" i="7" s="1"/>
  <c r="H171" i="7" s="1"/>
  <c r="I171" i="7" s="1"/>
  <c r="J111" i="10" l="1"/>
  <c r="I13" i="10"/>
  <c r="I184" i="10"/>
  <c r="I698" i="10"/>
  <c r="I355" i="10"/>
  <c r="K15" i="9"/>
  <c r="I15" i="9"/>
  <c r="G15" i="9"/>
  <c r="E15" i="9"/>
  <c r="I71" i="4"/>
  <c r="G171" i="4"/>
  <c r="H171" i="4" s="1"/>
  <c r="I171" i="4" s="1"/>
  <c r="G172" i="5"/>
  <c r="H172" i="5" s="1"/>
  <c r="I172" i="5" s="1"/>
  <c r="G171" i="6"/>
  <c r="H171" i="6" s="1"/>
  <c r="I171" i="6" s="1"/>
  <c r="I167" i="6" s="1"/>
  <c r="I167" i="7"/>
  <c r="H148" i="1"/>
  <c r="I148" i="1" s="1"/>
  <c r="I140" i="5"/>
  <c r="H134" i="1"/>
  <c r="I134" i="1" s="1"/>
  <c r="H155" i="1"/>
  <c r="I155" i="1" s="1"/>
  <c r="G111" i="5"/>
  <c r="H111" i="5" s="1"/>
  <c r="I111" i="5" s="1"/>
  <c r="G156" i="5"/>
  <c r="H156" i="5" s="1"/>
  <c r="G120" i="6"/>
  <c r="H120" i="6" s="1"/>
  <c r="I120" i="6" s="1"/>
  <c r="G135" i="5"/>
  <c r="H135" i="5" s="1"/>
  <c r="I135" i="5" s="1"/>
  <c r="G149" i="5"/>
  <c r="H149" i="5" s="1"/>
  <c r="H111" i="1"/>
  <c r="I111" i="1" s="1"/>
  <c r="H154" i="1"/>
  <c r="I154" i="1" s="1"/>
  <c r="G112" i="6"/>
  <c r="H112" i="6" s="1"/>
  <c r="G155" i="6"/>
  <c r="H155" i="6" s="1"/>
  <c r="G148" i="7"/>
  <c r="H148" i="7" s="1"/>
  <c r="I148" i="7" s="1"/>
  <c r="I101" i="1"/>
  <c r="I159" i="1"/>
  <c r="I139" i="1"/>
  <c r="G117" i="5"/>
  <c r="H117" i="5" s="1"/>
  <c r="I117" i="5" s="1"/>
  <c r="H116" i="1"/>
  <c r="I116" i="1" s="1"/>
  <c r="G116" i="7"/>
  <c r="H116" i="7" s="1"/>
  <c r="I116" i="7" s="1"/>
  <c r="G116" i="4"/>
  <c r="H116" i="4" s="1"/>
  <c r="I116" i="4" s="1"/>
  <c r="G136" i="7"/>
  <c r="H136" i="7" s="1"/>
  <c r="I136" i="7" s="1"/>
  <c r="I131" i="7" s="1"/>
  <c r="H136" i="1"/>
  <c r="I136" i="1" s="1"/>
  <c r="I131" i="1" s="1"/>
  <c r="G136" i="6"/>
  <c r="H136" i="6" s="1"/>
  <c r="I136" i="6" s="1"/>
  <c r="G137" i="5"/>
  <c r="H137" i="5" s="1"/>
  <c r="I137" i="5" s="1"/>
  <c r="G136" i="4"/>
  <c r="H136" i="4" s="1"/>
  <c r="G123" i="6"/>
  <c r="H123" i="6" s="1"/>
  <c r="I123" i="6" s="1"/>
  <c r="H123" i="1"/>
  <c r="I123" i="1" s="1"/>
  <c r="G124" i="5"/>
  <c r="H124" i="5" s="1"/>
  <c r="I124" i="5" s="1"/>
  <c r="G116" i="6"/>
  <c r="H116" i="6" s="1"/>
  <c r="I116" i="6" s="1"/>
  <c r="G123" i="7"/>
  <c r="H123" i="7" s="1"/>
  <c r="I123" i="7" s="1"/>
  <c r="G111" i="6"/>
  <c r="H111" i="6" s="1"/>
  <c r="G112" i="5"/>
  <c r="H112" i="5" s="1"/>
  <c r="I112" i="5" s="1"/>
  <c r="G111" i="4"/>
  <c r="H111" i="4" s="1"/>
  <c r="I159" i="6"/>
  <c r="H112" i="1"/>
  <c r="I112" i="1" s="1"/>
  <c r="G112" i="4"/>
  <c r="H112" i="4" s="1"/>
  <c r="G120" i="4"/>
  <c r="H120" i="4" s="1"/>
  <c r="I120" i="4" s="1"/>
  <c r="G148" i="4"/>
  <c r="G113" i="6"/>
  <c r="H113" i="6" s="1"/>
  <c r="I113" i="6" s="1"/>
  <c r="G134" i="6"/>
  <c r="H134" i="6" s="1"/>
  <c r="I134" i="6" s="1"/>
  <c r="G112" i="7"/>
  <c r="H112" i="7" s="1"/>
  <c r="I112" i="7" s="1"/>
  <c r="G120" i="7"/>
  <c r="H120" i="7" s="1"/>
  <c r="I120" i="7" s="1"/>
  <c r="H113" i="1"/>
  <c r="I113" i="1" s="1"/>
  <c r="H120" i="1"/>
  <c r="I120" i="1" s="1"/>
  <c r="G113" i="4"/>
  <c r="H113" i="4" s="1"/>
  <c r="I113" i="4" s="1"/>
  <c r="G134" i="4"/>
  <c r="H134" i="4" s="1"/>
  <c r="G154" i="4"/>
  <c r="H154" i="4" s="1"/>
  <c r="G110" i="6"/>
  <c r="H110" i="6" s="1"/>
  <c r="I110" i="6" s="1"/>
  <c r="G113" i="7"/>
  <c r="H113" i="7" s="1"/>
  <c r="I113" i="7" s="1"/>
  <c r="G154" i="7"/>
  <c r="H154" i="7" s="1"/>
  <c r="I154" i="7" s="1"/>
  <c r="I151" i="7" s="1"/>
  <c r="H110" i="1"/>
  <c r="G110" i="4"/>
  <c r="H110" i="4" s="1"/>
  <c r="G155" i="4"/>
  <c r="H155" i="4" s="1"/>
  <c r="G155" i="5"/>
  <c r="H155" i="5" s="1"/>
  <c r="I68" i="4"/>
  <c r="I62" i="4" s="1"/>
  <c r="I83" i="4"/>
  <c r="I78" i="4"/>
  <c r="I53" i="4"/>
  <c r="I144" i="1"/>
  <c r="I71" i="1"/>
  <c r="M15" i="9" l="1"/>
  <c r="N15" i="9" s="1"/>
  <c r="I151" i="1"/>
  <c r="I108" i="7"/>
  <c r="I76" i="7"/>
  <c r="I75" i="7"/>
  <c r="I76" i="6"/>
  <c r="I75" i="6"/>
  <c r="I155" i="6"/>
  <c r="I154" i="6"/>
  <c r="I156" i="5"/>
  <c r="I155" i="5"/>
  <c r="F158" i="7"/>
  <c r="D158" i="7"/>
  <c r="C158" i="7"/>
  <c r="B158" i="7"/>
  <c r="F158" i="6"/>
  <c r="D158" i="6"/>
  <c r="C158" i="6"/>
  <c r="B158" i="6"/>
  <c r="F159" i="5"/>
  <c r="D159" i="5"/>
  <c r="C159" i="5"/>
  <c r="B159" i="5"/>
  <c r="F158" i="4"/>
  <c r="D158" i="4"/>
  <c r="C158" i="4"/>
  <c r="B158" i="4"/>
  <c r="F158" i="1"/>
  <c r="D158" i="1"/>
  <c r="C158" i="1"/>
  <c r="B158" i="1"/>
  <c r="G60" i="8"/>
  <c r="G61" i="8"/>
  <c r="G59" i="8"/>
  <c r="G58" i="8"/>
  <c r="I155" i="4"/>
  <c r="I154" i="4"/>
  <c r="F179" i="7"/>
  <c r="D179" i="7"/>
  <c r="C179" i="7"/>
  <c r="B179" i="7"/>
  <c r="F174" i="7"/>
  <c r="D174" i="7"/>
  <c r="C174" i="7"/>
  <c r="B174" i="7"/>
  <c r="F99" i="7"/>
  <c r="D99" i="7"/>
  <c r="C99" i="7"/>
  <c r="B99" i="7"/>
  <c r="I98" i="7"/>
  <c r="F96" i="7"/>
  <c r="D96" i="7"/>
  <c r="C96" i="7"/>
  <c r="B96" i="7"/>
  <c r="I94" i="7"/>
  <c r="D93" i="7"/>
  <c r="C93" i="7"/>
  <c r="B93" i="7"/>
  <c r="H91" i="7"/>
  <c r="I91" i="7" s="1"/>
  <c r="F90" i="7"/>
  <c r="D90" i="7"/>
  <c r="C90" i="7"/>
  <c r="B90" i="7"/>
  <c r="I124" i="6"/>
  <c r="I94" i="6"/>
  <c r="F179" i="6"/>
  <c r="D179" i="6"/>
  <c r="C179" i="6"/>
  <c r="B179" i="6"/>
  <c r="I177" i="6"/>
  <c r="H175" i="6"/>
  <c r="I175" i="6" s="1"/>
  <c r="F174" i="6"/>
  <c r="D174" i="6"/>
  <c r="C174" i="6"/>
  <c r="B174" i="6"/>
  <c r="C180" i="5"/>
  <c r="I124" i="4"/>
  <c r="I124" i="1"/>
  <c r="F172" i="1"/>
  <c r="D172" i="1"/>
  <c r="C172" i="1"/>
  <c r="B172" i="1"/>
  <c r="F174" i="4"/>
  <c r="D174" i="4"/>
  <c r="C174" i="4"/>
  <c r="B174" i="4"/>
  <c r="F175" i="5"/>
  <c r="D175" i="5"/>
  <c r="C175" i="5"/>
  <c r="B175" i="5"/>
  <c r="F180" i="5"/>
  <c r="D180" i="5"/>
  <c r="B180" i="5"/>
  <c r="I178" i="5"/>
  <c r="I176" i="5"/>
  <c r="F177" i="1"/>
  <c r="D177" i="1"/>
  <c r="C177" i="1"/>
  <c r="B177" i="1"/>
  <c r="I177" i="4"/>
  <c r="F179" i="4"/>
  <c r="D179" i="4"/>
  <c r="C179" i="4"/>
  <c r="B179" i="4"/>
  <c r="I95" i="5"/>
  <c r="F99" i="1"/>
  <c r="D99" i="1"/>
  <c r="C99" i="1"/>
  <c r="B99" i="1"/>
  <c r="F96" i="1"/>
  <c r="D96" i="1"/>
  <c r="C96" i="1"/>
  <c r="B96" i="1"/>
  <c r="F91" i="1"/>
  <c r="D91" i="1"/>
  <c r="C91" i="1"/>
  <c r="B91" i="1"/>
  <c r="F99" i="6"/>
  <c r="D99" i="6"/>
  <c r="C99" i="6"/>
  <c r="B99" i="6"/>
  <c r="I98" i="6"/>
  <c r="F96" i="6"/>
  <c r="D96" i="6"/>
  <c r="C96" i="6"/>
  <c r="B96" i="6"/>
  <c r="D93" i="6"/>
  <c r="C93" i="6"/>
  <c r="B93" i="6"/>
  <c r="I91" i="6"/>
  <c r="F90" i="6"/>
  <c r="D90" i="6"/>
  <c r="C90" i="6"/>
  <c r="B90" i="6"/>
  <c r="D94" i="5"/>
  <c r="C94" i="5"/>
  <c r="B94" i="5"/>
  <c r="F100" i="5"/>
  <c r="D100" i="5"/>
  <c r="C100" i="5"/>
  <c r="B100" i="5"/>
  <c r="I99" i="5"/>
  <c r="F97" i="5"/>
  <c r="D97" i="5"/>
  <c r="C97" i="5"/>
  <c r="B97" i="5"/>
  <c r="I92" i="5"/>
  <c r="F91" i="5"/>
  <c r="D91" i="5"/>
  <c r="C91" i="5"/>
  <c r="B91" i="5"/>
  <c r="G52" i="8"/>
  <c r="F99" i="4"/>
  <c r="D99" i="4"/>
  <c r="C99" i="4"/>
  <c r="B99" i="4"/>
  <c r="G42" i="8"/>
  <c r="G44" i="8"/>
  <c r="G45" i="8"/>
  <c r="F46" i="8"/>
  <c r="G46" i="8" s="1"/>
  <c r="F47" i="8"/>
  <c r="G47" i="8" s="1"/>
  <c r="G43" i="8"/>
  <c r="G41" i="8"/>
  <c r="I98" i="4"/>
  <c r="F96" i="4"/>
  <c r="D96" i="4"/>
  <c r="C96" i="4"/>
  <c r="B96" i="4"/>
  <c r="G34" i="8"/>
  <c r="G33" i="8"/>
  <c r="G25" i="8"/>
  <c r="F24" i="8"/>
  <c r="G24" i="8" s="1"/>
  <c r="C24" i="8"/>
  <c r="F27" i="8"/>
  <c r="G27" i="8" s="1"/>
  <c r="F26" i="8"/>
  <c r="G26" i="8" s="1"/>
  <c r="F91" i="4"/>
  <c r="D91" i="4"/>
  <c r="C91" i="4"/>
  <c r="B91" i="4"/>
  <c r="I94" i="4"/>
  <c r="I92" i="4"/>
  <c r="I153" i="4"/>
  <c r="I148" i="4"/>
  <c r="I146" i="4"/>
  <c r="I136" i="4"/>
  <c r="I134" i="4"/>
  <c r="I112" i="4"/>
  <c r="I111" i="4"/>
  <c r="I110" i="4"/>
  <c r="I175" i="4"/>
  <c r="G15" i="8"/>
  <c r="G14" i="8"/>
  <c r="G23" i="8"/>
  <c r="G17" i="8"/>
  <c r="G16" i="8"/>
  <c r="G13" i="8"/>
  <c r="I151" i="4" l="1"/>
  <c r="G56" i="8"/>
  <c r="G159" i="5" s="1"/>
  <c r="F53" i="8"/>
  <c r="G53" i="8" s="1"/>
  <c r="G50" i="8" s="1"/>
  <c r="G93" i="7" s="1"/>
  <c r="F36" i="8"/>
  <c r="G36" i="8" s="1"/>
  <c r="G39" i="8"/>
  <c r="G35" i="8"/>
  <c r="G21" i="8"/>
  <c r="G175" i="5" s="1"/>
  <c r="H175" i="5" s="1"/>
  <c r="G11" i="8"/>
  <c r="H93" i="7" l="1"/>
  <c r="I93" i="7" s="1"/>
  <c r="G99" i="7"/>
  <c r="G90" i="7"/>
  <c r="G158" i="4"/>
  <c r="G158" i="7"/>
  <c r="H158" i="7" s="1"/>
  <c r="I158" i="7" s="1"/>
  <c r="G158" i="1"/>
  <c r="H158" i="1" s="1"/>
  <c r="I158" i="1" s="1"/>
  <c r="I156" i="1" s="1"/>
  <c r="G158" i="6"/>
  <c r="H158" i="6" s="1"/>
  <c r="I158" i="6" s="1"/>
  <c r="I156" i="6" s="1"/>
  <c r="H159" i="5"/>
  <c r="I159" i="5" s="1"/>
  <c r="G174" i="6"/>
  <c r="G172" i="1"/>
  <c r="H172" i="1" s="1"/>
  <c r="I172" i="1" s="1"/>
  <c r="G174" i="4"/>
  <c r="G174" i="7"/>
  <c r="H174" i="7" s="1"/>
  <c r="I174" i="7" s="1"/>
  <c r="I175" i="5"/>
  <c r="G93" i="6"/>
  <c r="G94" i="5"/>
  <c r="G99" i="4"/>
  <c r="G99" i="1"/>
  <c r="G100" i="5"/>
  <c r="G91" i="1"/>
  <c r="H91" i="1" s="1"/>
  <c r="I91" i="1" s="1"/>
  <c r="G90" i="6"/>
  <c r="G91" i="5"/>
  <c r="G31" i="8"/>
  <c r="G91" i="4"/>
  <c r="I183" i="7"/>
  <c r="I182" i="7"/>
  <c r="H106" i="7"/>
  <c r="I106" i="7" s="1"/>
  <c r="H105" i="7"/>
  <c r="I105" i="7" s="1"/>
  <c r="H103" i="7"/>
  <c r="I103" i="7" s="1"/>
  <c r="H87" i="7"/>
  <c r="I87" i="7" s="1"/>
  <c r="H85" i="7"/>
  <c r="I85" i="7" s="1"/>
  <c r="H84" i="7"/>
  <c r="I84" i="7" s="1"/>
  <c r="H81" i="7"/>
  <c r="I81" i="7" s="1"/>
  <c r="H79" i="7"/>
  <c r="I79" i="7" s="1"/>
  <c r="I73" i="7"/>
  <c r="I72" i="7"/>
  <c r="H69" i="7"/>
  <c r="I69" i="7" s="1"/>
  <c r="H67" i="7"/>
  <c r="I67" i="7" s="1"/>
  <c r="H65" i="7"/>
  <c r="I65" i="7" s="1"/>
  <c r="H63" i="7"/>
  <c r="I63" i="7" s="1"/>
  <c r="H60" i="7"/>
  <c r="I60" i="7" s="1"/>
  <c r="H58" i="7"/>
  <c r="I58" i="7" s="1"/>
  <c r="H56" i="7"/>
  <c r="I56" i="7" s="1"/>
  <c r="H54" i="7"/>
  <c r="I54" i="7" s="1"/>
  <c r="I51" i="7"/>
  <c r="I49" i="7"/>
  <c r="I47" i="7"/>
  <c r="H46" i="7"/>
  <c r="I46" i="7" s="1"/>
  <c r="H23" i="7"/>
  <c r="I23" i="7" s="1"/>
  <c r="I17" i="7"/>
  <c r="H12" i="7"/>
  <c r="I12" i="7" s="1"/>
  <c r="I11" i="7" s="1"/>
  <c r="H183" i="6"/>
  <c r="I183" i="6" s="1"/>
  <c r="H182" i="6"/>
  <c r="I182" i="6" s="1"/>
  <c r="I153" i="6"/>
  <c r="I151" i="6" s="1"/>
  <c r="I150" i="6"/>
  <c r="I148" i="6"/>
  <c r="I146" i="6"/>
  <c r="I112" i="6"/>
  <c r="I111" i="6"/>
  <c r="H106" i="6"/>
  <c r="I106" i="6" s="1"/>
  <c r="H105" i="6"/>
  <c r="I105" i="6" s="1"/>
  <c r="H103" i="6"/>
  <c r="I103" i="6" s="1"/>
  <c r="H87" i="6"/>
  <c r="I87" i="6" s="1"/>
  <c r="H85" i="6"/>
  <c r="I85" i="6" s="1"/>
  <c r="H84" i="6"/>
  <c r="I84" i="6" s="1"/>
  <c r="H81" i="6"/>
  <c r="I81" i="6" s="1"/>
  <c r="H79" i="6"/>
  <c r="I79" i="6" s="1"/>
  <c r="I73" i="6"/>
  <c r="I70" i="6"/>
  <c r="H68" i="6"/>
  <c r="I68" i="6" s="1"/>
  <c r="H66" i="6"/>
  <c r="I66" i="6" s="1"/>
  <c r="H64" i="6"/>
  <c r="I64" i="6" s="1"/>
  <c r="H61" i="6"/>
  <c r="I61" i="6" s="1"/>
  <c r="H59" i="6"/>
  <c r="I59" i="6" s="1"/>
  <c r="H57" i="6"/>
  <c r="I57" i="6" s="1"/>
  <c r="H55" i="6"/>
  <c r="I55" i="6" s="1"/>
  <c r="I52" i="6"/>
  <c r="I50" i="6"/>
  <c r="I48" i="6"/>
  <c r="I47" i="6"/>
  <c r="I36" i="6"/>
  <c r="I18" i="6"/>
  <c r="I17" i="6"/>
  <c r="H12" i="6"/>
  <c r="I12" i="6" s="1"/>
  <c r="I11" i="6" s="1"/>
  <c r="I143" i="4"/>
  <c r="H184" i="5"/>
  <c r="I184" i="5" s="1"/>
  <c r="H183" i="5"/>
  <c r="I183" i="5" s="1"/>
  <c r="I168" i="5"/>
  <c r="I154" i="5"/>
  <c r="I152" i="5" s="1"/>
  <c r="I151" i="5"/>
  <c r="I149" i="5"/>
  <c r="I147" i="5"/>
  <c r="I107" i="5"/>
  <c r="I102" i="5" s="1"/>
  <c r="H88" i="5"/>
  <c r="I88" i="5" s="1"/>
  <c r="H86" i="5"/>
  <c r="I86" i="5" s="1"/>
  <c r="H85" i="5"/>
  <c r="I85" i="5" s="1"/>
  <c r="H82" i="5"/>
  <c r="I82" i="5" s="1"/>
  <c r="H80" i="5"/>
  <c r="I80" i="5" s="1"/>
  <c r="I74" i="5"/>
  <c r="I73" i="5"/>
  <c r="H70" i="5"/>
  <c r="I70" i="5" s="1"/>
  <c r="H68" i="5"/>
  <c r="I68" i="5" s="1"/>
  <c r="H64" i="5"/>
  <c r="I64" i="5" s="1"/>
  <c r="I59" i="5"/>
  <c r="I57" i="5"/>
  <c r="H55" i="5"/>
  <c r="I55" i="5" s="1"/>
  <c r="I52" i="5"/>
  <c r="I50" i="5"/>
  <c r="I48" i="5"/>
  <c r="H47" i="5"/>
  <c r="I47" i="5" s="1"/>
  <c r="I35" i="5"/>
  <c r="I34" i="5"/>
  <c r="I33" i="5"/>
  <c r="I32" i="5"/>
  <c r="I31" i="5"/>
  <c r="I30" i="5"/>
  <c r="I29" i="5"/>
  <c r="I28" i="5"/>
  <c r="I27" i="5"/>
  <c r="H26" i="5"/>
  <c r="I26" i="5" s="1"/>
  <c r="I25" i="5"/>
  <c r="I24" i="5"/>
  <c r="I23" i="5"/>
  <c r="I22" i="5"/>
  <c r="I21" i="5"/>
  <c r="I20" i="5"/>
  <c r="I19" i="5"/>
  <c r="I18" i="5"/>
  <c r="I17" i="5"/>
  <c r="H12" i="5"/>
  <c r="I12" i="5" s="1"/>
  <c r="I11" i="5" s="1"/>
  <c r="H12" i="4"/>
  <c r="I12" i="4" s="1"/>
  <c r="I11" i="4" s="1"/>
  <c r="I182" i="4"/>
  <c r="I169" i="4"/>
  <c r="I167" i="4" s="1"/>
  <c r="I163" i="4"/>
  <c r="I161" i="4"/>
  <c r="I150" i="4"/>
  <c r="I144" i="4" s="1"/>
  <c r="I141" i="4"/>
  <c r="I138" i="4"/>
  <c r="I133" i="4"/>
  <c r="I106" i="4"/>
  <c r="I105" i="4"/>
  <c r="I103" i="4"/>
  <c r="H47" i="4"/>
  <c r="I47" i="4" s="1"/>
  <c r="I45" i="4" s="1"/>
  <c r="I31" i="4"/>
  <c r="I29" i="4"/>
  <c r="I28" i="4"/>
  <c r="I27" i="4"/>
  <c r="I26" i="4"/>
  <c r="I24" i="4"/>
  <c r="H23" i="4"/>
  <c r="I23" i="4" s="1"/>
  <c r="I17" i="4"/>
  <c r="H70" i="1"/>
  <c r="I70" i="1" s="1"/>
  <c r="H68" i="1"/>
  <c r="I68" i="1" s="1"/>
  <c r="H90" i="6" l="1"/>
  <c r="I90" i="6" s="1"/>
  <c r="H90" i="7"/>
  <c r="I90" i="7" s="1"/>
  <c r="G179" i="7"/>
  <c r="H179" i="7" s="1"/>
  <c r="I179" i="7" s="1"/>
  <c r="I172" i="7" s="1"/>
  <c r="G96" i="6"/>
  <c r="H96" i="6" s="1"/>
  <c r="I96" i="6" s="1"/>
  <c r="H91" i="5"/>
  <c r="I91" i="5" s="1"/>
  <c r="H174" i="6"/>
  <c r="I174" i="6" s="1"/>
  <c r="I62" i="5"/>
  <c r="I61" i="7"/>
  <c r="H100" i="5"/>
  <c r="I100" i="5" s="1"/>
  <c r="H94" i="5"/>
  <c r="I94" i="5" s="1"/>
  <c r="H99" i="7"/>
  <c r="I99" i="7" s="1"/>
  <c r="H93" i="6"/>
  <c r="I93" i="6" s="1"/>
  <c r="I145" i="5"/>
  <c r="I62" i="6"/>
  <c r="G99" i="6"/>
  <c r="H99" i="6" s="1"/>
  <c r="I99" i="6" s="1"/>
  <c r="H99" i="1"/>
  <c r="I99" i="1" s="1"/>
  <c r="I159" i="4"/>
  <c r="H91" i="4"/>
  <c r="I91" i="4" s="1"/>
  <c r="H99" i="4"/>
  <c r="I99" i="4" s="1"/>
  <c r="H158" i="4"/>
  <c r="I158" i="4" s="1"/>
  <c r="I156" i="4" s="1"/>
  <c r="H174" i="4"/>
  <c r="I174" i="4" s="1"/>
  <c r="I159" i="7"/>
  <c r="I160" i="5"/>
  <c r="I108" i="4"/>
  <c r="I139" i="6"/>
  <c r="I144" i="7"/>
  <c r="I139" i="7"/>
  <c r="I131" i="6"/>
  <c r="I144" i="6"/>
  <c r="I180" i="6"/>
  <c r="G180" i="5"/>
  <c r="G96" i="4"/>
  <c r="G96" i="7"/>
  <c r="G97" i="5"/>
  <c r="G177" i="1"/>
  <c r="G179" i="4"/>
  <c r="G179" i="6"/>
  <c r="I139" i="4"/>
  <c r="I44" i="7"/>
  <c r="I82" i="7"/>
  <c r="I101" i="7"/>
  <c r="I70" i="7"/>
  <c r="I156" i="7"/>
  <c r="G96" i="1"/>
  <c r="H96" i="1" s="1"/>
  <c r="I96" i="1" s="1"/>
  <c r="I77" i="6"/>
  <c r="I53" i="6"/>
  <c r="I108" i="6"/>
  <c r="I157" i="5"/>
  <c r="I15" i="7"/>
  <c r="I52" i="7"/>
  <c r="I77" i="7"/>
  <c r="I180" i="7"/>
  <c r="I15" i="6"/>
  <c r="I45" i="6"/>
  <c r="I82" i="6"/>
  <c r="I101" i="6"/>
  <c r="I71" i="6"/>
  <c r="I83" i="5"/>
  <c r="I45" i="5"/>
  <c r="I181" i="5"/>
  <c r="I71" i="5"/>
  <c r="I15" i="5"/>
  <c r="I53" i="5"/>
  <c r="I78" i="5"/>
  <c r="I101" i="4"/>
  <c r="I131" i="4"/>
  <c r="I15" i="4"/>
  <c r="I180" i="4"/>
  <c r="H180" i="1"/>
  <c r="I180" i="1" s="1"/>
  <c r="H86" i="1"/>
  <c r="I86" i="1" s="1"/>
  <c r="I110" i="1"/>
  <c r="I108" i="1" s="1"/>
  <c r="I167" i="1"/>
  <c r="H85" i="1"/>
  <c r="I85" i="1" s="1"/>
  <c r="H180" i="5" l="1"/>
  <c r="I180" i="5" s="1"/>
  <c r="I173" i="5" s="1"/>
  <c r="H179" i="6"/>
  <c r="I179" i="6" s="1"/>
  <c r="I172" i="6" s="1"/>
  <c r="I107" i="6" s="1"/>
  <c r="H96" i="7"/>
  <c r="I96" i="7" s="1"/>
  <c r="I88" i="7" s="1"/>
  <c r="I14" i="7" s="1"/>
  <c r="H97" i="5"/>
  <c r="I97" i="5" s="1"/>
  <c r="I89" i="5" s="1"/>
  <c r="I14" i="5" s="1"/>
  <c r="I88" i="6"/>
  <c r="I14" i="6" s="1"/>
  <c r="I89" i="1"/>
  <c r="H177" i="1"/>
  <c r="I177" i="1" s="1"/>
  <c r="I170" i="1" s="1"/>
  <c r="I107" i="7"/>
  <c r="H179" i="4"/>
  <c r="I179" i="4" s="1"/>
  <c r="I172" i="4" s="1"/>
  <c r="I107" i="4" s="1"/>
  <c r="J17" i="4" s="1"/>
  <c r="H96" i="4"/>
  <c r="I96" i="4" s="1"/>
  <c r="I89" i="4" s="1"/>
  <c r="I14" i="4" s="1"/>
  <c r="I178" i="1"/>
  <c r="I36" i="1"/>
  <c r="H88" i="1"/>
  <c r="I88" i="1" s="1"/>
  <c r="I83" i="1" s="1"/>
  <c r="H82" i="1"/>
  <c r="I82" i="1" s="1"/>
  <c r="H80" i="1"/>
  <c r="I80" i="1" s="1"/>
  <c r="I66" i="1"/>
  <c r="H64" i="1"/>
  <c r="I64" i="1" s="1"/>
  <c r="H61" i="1"/>
  <c r="I61" i="1" s="1"/>
  <c r="H59" i="1"/>
  <c r="I59" i="1" s="1"/>
  <c r="H57" i="1"/>
  <c r="I57" i="1" s="1"/>
  <c r="H55" i="1"/>
  <c r="I55" i="1" s="1"/>
  <c r="H47" i="1"/>
  <c r="I47" i="1" s="1"/>
  <c r="I45" i="1" s="1"/>
  <c r="H24" i="1"/>
  <c r="I24" i="1" s="1"/>
  <c r="H23" i="1"/>
  <c r="I23" i="1" s="1"/>
  <c r="H12" i="1"/>
  <c r="I12" i="1" s="1"/>
  <c r="I11" i="1" s="1"/>
  <c r="C9" i="9" s="1"/>
  <c r="L9" i="9" l="1"/>
  <c r="J9" i="9"/>
  <c r="E9" i="9"/>
  <c r="H9" i="9"/>
  <c r="I13" i="7"/>
  <c r="C14" i="9" s="1"/>
  <c r="K14" i="9" s="1"/>
  <c r="M14" i="9" s="1"/>
  <c r="I78" i="1"/>
  <c r="I13" i="6"/>
  <c r="C13" i="9" s="1"/>
  <c r="I107" i="1"/>
  <c r="I53" i="1"/>
  <c r="I15" i="1"/>
  <c r="I62" i="1"/>
  <c r="I13" i="4"/>
  <c r="C11" i="9" s="1"/>
  <c r="J111" i="4"/>
  <c r="J111" i="7"/>
  <c r="I14" i="1" l="1"/>
  <c r="I13" i="1" s="1"/>
  <c r="C10" i="9" s="1"/>
  <c r="G11" i="9"/>
  <c r="E11" i="9"/>
  <c r="K13" i="9"/>
  <c r="I13" i="9"/>
  <c r="M9" i="9"/>
  <c r="N9" i="9" s="1"/>
  <c r="F9" i="9"/>
  <c r="L11" i="9"/>
  <c r="J11" i="9"/>
  <c r="F13" i="9"/>
  <c r="H13" i="9"/>
  <c r="J14" i="9"/>
  <c r="F14" i="9"/>
  <c r="H14" i="9"/>
  <c r="J111" i="1" l="1"/>
  <c r="M11" i="9"/>
  <c r="N11" i="9" s="1"/>
  <c r="M13" i="9"/>
  <c r="N13" i="9" s="1"/>
  <c r="N14" i="9"/>
  <c r="K16" i="9"/>
  <c r="H10" i="9"/>
  <c r="J10" i="9"/>
  <c r="L10" i="9"/>
  <c r="E10" i="9"/>
  <c r="I109" i="5"/>
  <c r="I132" i="5"/>
  <c r="M10" i="9" l="1"/>
  <c r="N10" i="9" s="1"/>
  <c r="E16" i="9"/>
  <c r="F10" i="9"/>
  <c r="I108" i="5"/>
  <c r="I13" i="5" s="1"/>
  <c r="J14" i="1" l="1"/>
  <c r="J14" i="10"/>
  <c r="C12" i="9"/>
  <c r="J111" i="5"/>
  <c r="I12" i="9" l="1"/>
  <c r="G12" i="9"/>
  <c r="F12" i="9"/>
  <c r="L12" i="9"/>
  <c r="C16" i="9"/>
  <c r="F16" i="9" s="1"/>
  <c r="D12" i="9" l="1"/>
  <c r="M12" i="9"/>
  <c r="G16" i="9"/>
  <c r="L16" i="9"/>
  <c r="D10" i="9"/>
  <c r="D11" i="9"/>
  <c r="D13" i="9"/>
  <c r="D15" i="9"/>
  <c r="H16" i="9"/>
  <c r="D9" i="9"/>
  <c r="D14" i="9"/>
  <c r="D16" i="9"/>
  <c r="I16" i="9"/>
  <c r="J16" i="9"/>
  <c r="M16" i="9" l="1"/>
  <c r="N12" i="9"/>
  <c r="N16" i="9"/>
  <c r="I869" i="10" l="1"/>
  <c r="I873" i="10" s="1"/>
</calcChain>
</file>

<file path=xl/sharedStrings.xml><?xml version="1.0" encoding="utf-8"?>
<sst xmlns="http://schemas.openxmlformats.org/spreadsheetml/2006/main" count="6225" uniqueCount="1021">
  <si>
    <t>PLANILHA ORÇAMENTÁRIA ANALÍTICA</t>
  </si>
  <si>
    <t>PROPONENTE:</t>
  </si>
  <si>
    <t>PREFEITURA MUNICIPAL DE BIRIGUI</t>
  </si>
  <si>
    <t>BDI Adotado</t>
  </si>
  <si>
    <t>ORÇAMENTO:</t>
  </si>
  <si>
    <t>REFORMA DOS BANHEIROS, FRALDÁRIOS E LACTÁRIOS DA CEI DIONÍSIA CARMINE MIRAGAIA</t>
  </si>
  <si>
    <t>Data Base</t>
  </si>
  <si>
    <t>LOCAL:</t>
  </si>
  <si>
    <t>RUA CANADÁ, 301 – JARDIM KLAYTON</t>
  </si>
  <si>
    <t>Índice</t>
  </si>
  <si>
    <t>ITEM</t>
  </si>
  <si>
    <t>CÓDIGO</t>
  </si>
  <si>
    <t>FONTE</t>
  </si>
  <si>
    <t>DESCRIÇÃO DOS SERVIÇOS</t>
  </si>
  <si>
    <t>QUANT.</t>
  </si>
  <si>
    <t>UNID.</t>
  </si>
  <si>
    <t>PR. UNIT. (R$)</t>
  </si>
  <si>
    <t>PR. UNIT. com bdi (R$)</t>
  </si>
  <si>
    <t>PREÇO TOTAL (R$)</t>
  </si>
  <si>
    <t>PLACA DE OBRA</t>
  </si>
  <si>
    <t>1.1</t>
  </si>
  <si>
    <t>SINAPI</t>
  </si>
  <si>
    <t>M²</t>
  </si>
  <si>
    <t>NÚCLEO 01</t>
  </si>
  <si>
    <t>BANHEIROS INFANTIS</t>
  </si>
  <si>
    <t>SERVIÇOS PRELIMINARES</t>
  </si>
  <si>
    <t>2.1</t>
  </si>
  <si>
    <t>DEMOLIÇÕES E RETIRADAS</t>
  </si>
  <si>
    <t>2.1.1</t>
  </si>
  <si>
    <t>03.50.001</t>
  </si>
  <si>
    <t>FDE</t>
  </si>
  <si>
    <t>DEMOLIÇÃO DE CONCRETO INCLUINDO REVESTIMENTOS (MANUAL)</t>
  </si>
  <si>
    <t>M³</t>
  </si>
  <si>
    <t>2.1.2</t>
  </si>
  <si>
    <t>04.50.011</t>
  </si>
  <si>
    <t>DEMOLIÇÃO DE DIVISÓRIAS EM PLACAS PARA SANITÁRIOS</t>
  </si>
  <si>
    <t>2.1.3</t>
  </si>
  <si>
    <t>08.50.001</t>
  </si>
  <si>
    <t>DEMOLIÇÃO DE TUBULACÕES EM GERAL INCLUINDO CONEXÕES, CAIXAS E RALOS</t>
  </si>
  <si>
    <t>M</t>
  </si>
  <si>
    <t>2.1.4</t>
  </si>
  <si>
    <t>12.50.003</t>
  </si>
  <si>
    <t>DEMOLIÇÃO SOMENTE DE AZULEJO</t>
  </si>
  <si>
    <t>2.1.5</t>
  </si>
  <si>
    <t>05.60.001</t>
  </si>
  <si>
    <t>RETIRADA DE FOLHAS DE PORTAS OU JANELAS</t>
  </si>
  <si>
    <t>2.1.6</t>
  </si>
  <si>
    <t>05.60.005</t>
  </si>
  <si>
    <t>RETIRADA DE BATENTES DE ESQUADRIAS DE MADEIRA</t>
  </si>
  <si>
    <t>2.1.7</t>
  </si>
  <si>
    <t>04.08.100</t>
  </si>
  <si>
    <t>CPOS</t>
  </si>
  <si>
    <t>RETIRADA DE ARMÁRIO EM MADEIRA OU METAL</t>
  </si>
  <si>
    <t>2.1.8</t>
  </si>
  <si>
    <t>04.11.120</t>
  </si>
  <si>
    <t>RETIRADA DE TORNEIRA OU CHUVEIRO</t>
  </si>
  <si>
    <t>2.1.9</t>
  </si>
  <si>
    <t>08.60.011</t>
  </si>
  <si>
    <t>RETIRADA DE APARELHOS SANITÁRIOS INCLUINDO ACESSÓRIOS</t>
  </si>
  <si>
    <t>2.1.10</t>
  </si>
  <si>
    <t>04.11.040</t>
  </si>
  <si>
    <t>RETIRADA DE COMPLEMENTO SANITÁRIO CHUMBADO</t>
  </si>
  <si>
    <t>2.1.11</t>
  </si>
  <si>
    <t>04.11.060</t>
  </si>
  <si>
    <t>RETIRADA DE COMPLEMENTO SANITÁRIO FIXADO OU DE SOBREPOR</t>
  </si>
  <si>
    <t>2.1.12</t>
  </si>
  <si>
    <t>04.11.100</t>
  </si>
  <si>
    <t>RETIRADA DE REGISTRO OU VÁLVULA APARENTES</t>
  </si>
  <si>
    <t>2.1.13</t>
  </si>
  <si>
    <t>REMOÇÃO DE INTERRUPTORES/TOMADAS ELÉTRICAS, DE FORMA MANUAL, SEM REAPROVEITAMENTO. AF_12/2017</t>
  </si>
  <si>
    <t>2.1.14</t>
  </si>
  <si>
    <t>09.64.006</t>
  </si>
  <si>
    <t>RETIRADA DE APARELHOS DE ILUMINACAO, PLAFONS E PENDENTES P/LAMPADAS FLUORESC</t>
  </si>
  <si>
    <t>2.1.15</t>
  </si>
  <si>
    <t>03.02.040</t>
  </si>
  <si>
    <t>DEMOLIÇÃO MANUAL DE ALVENARIA DE ELEVAÇÃO OU ELEMENTO VAZADO, INCLUINDO REVESTIMENTO</t>
  </si>
  <si>
    <t>12.60.001</t>
  </si>
  <si>
    <t>RETIRADA DE MÁRMORE PEDRAS OU GRANITOS INCL DEMOLICÃO ARGAMASSA ASSENTAMENTO</t>
  </si>
  <si>
    <t>INSTALAÇÕES HIDROSSANITÁRIAS</t>
  </si>
  <si>
    <t>3.1</t>
  </si>
  <si>
    <t>ESGOTO</t>
  </si>
  <si>
    <t>CONTRAPISO E REVESTIMENTOS</t>
  </si>
  <si>
    <t>4.1</t>
  </si>
  <si>
    <t>CONTRAPISO</t>
  </si>
  <si>
    <t>4.1.1</t>
  </si>
  <si>
    <t>11.18.040</t>
  </si>
  <si>
    <t xml:space="preserve">LASTRO DE PEDRA BRITADA </t>
  </si>
  <si>
    <t>4.1.2</t>
  </si>
  <si>
    <t>13.01.004</t>
  </si>
  <si>
    <t>LASTRO DE CONCRETO C/ HIDROFUGO E=5CM</t>
  </si>
  <si>
    <t>4.2</t>
  </si>
  <si>
    <t>REVESTIMENTO DE PISO</t>
  </si>
  <si>
    <t>4.2.1</t>
  </si>
  <si>
    <t>13.02.100</t>
  </si>
  <si>
    <t>CERAMICA ESMALT.ANTIDER. ABSORÇÃO DE AGUA 3% A 8% PEI 4/5 COEF. ATRITO MINIMO 0,4 USO EXCLUSIVO PADRAO CRECHE</t>
  </si>
  <si>
    <t xml:space="preserve">M² </t>
  </si>
  <si>
    <t>4.3</t>
  </si>
  <si>
    <t xml:space="preserve">REVESTIMENTO DE PAREDE </t>
  </si>
  <si>
    <t>4.3.1</t>
  </si>
  <si>
    <t>18.06.102</t>
  </si>
  <si>
    <t>PLACA CERÂMICA ESMALTADA PEI-5 PARA ÁREA INTERNA, GRUPO DE ABSORÇÃO BIIb, RESISTÊNCIA QUÍMICA B, ASSENTADO COM ARGAMASSA COLANTE INDUSTRIALIZADA (COR GELO – 60X30CM)</t>
  </si>
  <si>
    <t>GRANITO</t>
  </si>
  <si>
    <t>5.1</t>
  </si>
  <si>
    <t>BANCADAS</t>
  </si>
  <si>
    <t>5.1.1</t>
  </si>
  <si>
    <t>44.02.062</t>
  </si>
  <si>
    <t>TAMPO /BANCADA EM GRANITO, COM FRONTÃO, ESPESSURA DE 2CM, ACABAMENTO POLIDO</t>
  </si>
  <si>
    <t>5.2</t>
  </si>
  <si>
    <t>DIVISÓRIAS</t>
  </si>
  <si>
    <t>5.2.1</t>
  </si>
  <si>
    <t>DIVISORIA SANITÁRIA, TIPO CABINE, EM GRANITO CINZA POLIDO, ESP = 3CM, ASSENTADO COM ARGAMASSA COLANTE AC III-E, EXCLUSIVE FERRAGENS. AF_01/2021</t>
  </si>
  <si>
    <t>5.3</t>
  </si>
  <si>
    <t>SOLEIRAS</t>
  </si>
  <si>
    <t>5.3.1</t>
  </si>
  <si>
    <t>19.01.062</t>
  </si>
  <si>
    <t>PEITORIL E/OU SOLEIRA EM GRANITO, ESPESSURA DE 2CM E LARGURA ATÉ 20CM, ACABAMENTO POLIDO</t>
  </si>
  <si>
    <t>5.4</t>
  </si>
  <si>
    <t>BANCO</t>
  </si>
  <si>
    <t>5.4.1</t>
  </si>
  <si>
    <t>19.01.022</t>
  </si>
  <si>
    <t>REVESTIMENTO EM GRANITO, ESPESSURA DE 2CM, ACABAMENTO POLIDO</t>
  </si>
  <si>
    <t>LOUÇAS</t>
  </si>
  <si>
    <t>6.1</t>
  </si>
  <si>
    <t>CUBAS</t>
  </si>
  <si>
    <t>6.1.1</t>
  </si>
  <si>
    <t>44.01.270</t>
  </si>
  <si>
    <t>CUBA DE LOUÇA DE EMBUTIR OVAL</t>
  </si>
  <si>
    <t>08.16.003</t>
  </si>
  <si>
    <t>BACIA SANITÁRIA INFANTIL</t>
  </si>
  <si>
    <t>METAIS</t>
  </si>
  <si>
    <t>7.1</t>
  </si>
  <si>
    <t>TORNEIRAS</t>
  </si>
  <si>
    <t>7.1.1</t>
  </si>
  <si>
    <t>08.80.032</t>
  </si>
  <si>
    <t>TORNEIRA PARA LAVATORIO DE LOUCA BRANCA OU BANCADA</t>
  </si>
  <si>
    <t>7.1.2</t>
  </si>
  <si>
    <t>08.17.080</t>
  </si>
  <si>
    <t>TORNEIRA DE LAVAGEM COM CANOPLA DE 1/2"</t>
  </si>
  <si>
    <t>7.2</t>
  </si>
  <si>
    <t>CANOPLAS</t>
  </si>
  <si>
    <t>7.2.1</t>
  </si>
  <si>
    <t xml:space="preserve">PINTURA </t>
  </si>
  <si>
    <t>8.1</t>
  </si>
  <si>
    <t>PAREDES</t>
  </si>
  <si>
    <t>8.1.1</t>
  </si>
  <si>
    <t>33.10.050</t>
  </si>
  <si>
    <t>TINTA ACRÍLICA EM MASSA, INCLUSIVE PREPARO</t>
  </si>
  <si>
    <t>8.2</t>
  </si>
  <si>
    <t>TETO</t>
  </si>
  <si>
    <t>8.2.1</t>
  </si>
  <si>
    <t>33.10.020</t>
  </si>
  <si>
    <t>TINTA LÁTEX EM MASSA, INCLUSIVE PREPARO</t>
  </si>
  <si>
    <t>ESQUADRIAS</t>
  </si>
  <si>
    <t>9.1</t>
  </si>
  <si>
    <t>PORTAS</t>
  </si>
  <si>
    <t>9.1.1</t>
  </si>
  <si>
    <t>25.02.300</t>
  </si>
  <si>
    <t>PORTA DE ABRIR EM ALUMÍNIO COM PINTURA ELETROSTÁTICA, SOB MEDIDA – COR BRANCA</t>
  </si>
  <si>
    <t>9.1.2</t>
  </si>
  <si>
    <t>9.2</t>
  </si>
  <si>
    <t>JANELAS</t>
  </si>
  <si>
    <t>9.2.1</t>
  </si>
  <si>
    <t>25.01.371</t>
  </si>
  <si>
    <t>CAIXILHO EM ALUMÍNIO BASCULANTE COM VIDRO - BRANCO</t>
  </si>
  <si>
    <t>INSTALAÇÕES ELÉTRICAS</t>
  </si>
  <si>
    <t>10.1</t>
  </si>
  <si>
    <t>TOMADAS E INTERRUPTORES</t>
  </si>
  <si>
    <t>10.1.1</t>
  </si>
  <si>
    <t>10.2</t>
  </si>
  <si>
    <t>LUMINÁRIAS</t>
  </si>
  <si>
    <t>10.2.1</t>
  </si>
  <si>
    <t>COMPLEMENTOS</t>
  </si>
  <si>
    <t>11.1</t>
  </si>
  <si>
    <t xml:space="preserve">ESPELHOS </t>
  </si>
  <si>
    <t>11.1.1</t>
  </si>
  <si>
    <t>26.04.030</t>
  </si>
  <si>
    <t>ESPELHO COMUM DE 3 MM COM MOLDURA EM ALUMÍNIO</t>
  </si>
  <si>
    <t>14.01.032</t>
  </si>
  <si>
    <t>VIDRO LISO FOSCO (DESPOLIDO) ESPESS 3 MM</t>
  </si>
  <si>
    <t>11.2</t>
  </si>
  <si>
    <t>ACESSÓRIOS SANITÁRIOS</t>
  </si>
  <si>
    <t>11.2.1</t>
  </si>
  <si>
    <t>44.03.180</t>
  </si>
  <si>
    <t>DISPENSER TOALHEIRO EM ABS, PARA FOLHAS</t>
  </si>
  <si>
    <t>11.2.2</t>
  </si>
  <si>
    <t>44.03.130</t>
  </si>
  <si>
    <t>SABONETEIRA TIPO DISPENSER, PARA REFIL DE 800 ML</t>
  </si>
  <si>
    <t>-</t>
  </si>
  <si>
    <t>2.1.16</t>
  </si>
  <si>
    <t>2.1.17</t>
  </si>
  <si>
    <t>12.80.030</t>
  </si>
  <si>
    <t>REPARO EM TRINCAS E RACHADURAS</t>
  </si>
  <si>
    <t>FRALDÁRIO</t>
  </si>
  <si>
    <r>
      <t>REMOÇÃO DE INTERRUPTORES/TOMADAS ELÉTRICAS, DE FORMA MANUAL, SEM REAPR</t>
    </r>
    <r>
      <rPr>
        <sz val="10"/>
        <color rgb="FF000000"/>
        <rFont val="Arial"/>
        <family val="2"/>
      </rPr>
      <t>OVEITAMENTO. AF_12/2017</t>
    </r>
  </si>
  <si>
    <t xml:space="preserve">REVESTIMENTO DE PISO </t>
  </si>
  <si>
    <t>REVESTIMENTO DE PAREDE</t>
  </si>
  <si>
    <t>02.08.020</t>
  </si>
  <si>
    <t xml:space="preserve">PLACA DE IDENTIFICAÇÃO PARA OBRA </t>
  </si>
  <si>
    <t>2.1.18</t>
  </si>
  <si>
    <t>06.60.001</t>
  </si>
  <si>
    <t>RETIRADA DE ESQUADRIAS METÁLICAS</t>
  </si>
  <si>
    <t xml:space="preserve">PLACA CERÂMICA ESMALTADA PEI-5 PARA ÁREA INTERNA, GRUPO DE ABSORÇÃO BIIb, RESISTÊNCIA QUÍMICA B, ASSENTADO COM ARGAMASSA COLANTE INDUSTRIALIZADA </t>
  </si>
  <si>
    <t>12.1.1</t>
  </si>
  <si>
    <t>12.1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</si>
  <si>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</si>
  <si>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</si>
  <si>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</si>
  <si>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</si>
  <si>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</si>
  <si>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</si>
  <si>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</si>
  <si>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</si>
  <si>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</si>
  <si>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</si>
  <si>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</si>
  <si>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04.11.030</t>
  </si>
  <si>
    <t>RETIRADA DE BANCADA INCLUINDO PERTENCES</t>
  </si>
  <si>
    <t>12.1.13</t>
  </si>
  <si>
    <t>12.1.14</t>
  </si>
  <si>
    <t>08.80.031</t>
  </si>
  <si>
    <t>TORNEIRA DE PRESSAO CROMADA DE 1/2" EM PAREDE</t>
  </si>
  <si>
    <t>APARELHOS SANITÁRIOS</t>
  </si>
  <si>
    <t xml:space="preserve">BANHEIRA </t>
  </si>
  <si>
    <t>25.02.060</t>
  </si>
  <si>
    <t>PORTA/PORTINHOLA EM ALUMÍNIO, SOB MEDIDA</t>
  </si>
  <si>
    <t>16.80.097</t>
  </si>
  <si>
    <t>CAÇAMBA DE 4M3 PARA RETIRADA DE ENTULHO</t>
  </si>
  <si>
    <t>2.1.19</t>
  </si>
  <si>
    <t>25.02.042</t>
  </si>
  <si>
    <t>PORTA DE CORRER EM ALUMÍNIO TIPO LAMBRI BRANCO, SOB MEDIDA</t>
  </si>
  <si>
    <t>08.16.046</t>
  </si>
  <si>
    <t>TANQUE DE LOUCA BRANCA,GRANDE C/COLUNA</t>
  </si>
  <si>
    <t>6.2</t>
  </si>
  <si>
    <t>6.2.1</t>
  </si>
  <si>
    <t>BACIAS SANITÁRIAS</t>
  </si>
  <si>
    <t>INSTALAÇÕES HIDROSANITÁRIAS</t>
  </si>
  <si>
    <t>13.1</t>
  </si>
  <si>
    <t>14.1</t>
  </si>
  <si>
    <t>14.1.1</t>
  </si>
  <si>
    <t>14.1.2</t>
  </si>
  <si>
    <t>14.2</t>
  </si>
  <si>
    <t>14.2.1</t>
  </si>
  <si>
    <t>14.3</t>
  </si>
  <si>
    <t>14.3.1</t>
  </si>
  <si>
    <t>15.1</t>
  </si>
  <si>
    <t>15.1.1</t>
  </si>
  <si>
    <t>16.1</t>
  </si>
  <si>
    <t>16.1.1</t>
  </si>
  <si>
    <t>17.1</t>
  </si>
  <si>
    <t>17.1.1</t>
  </si>
  <si>
    <t>18.1</t>
  </si>
  <si>
    <t>18.1.1</t>
  </si>
  <si>
    <t>19.1</t>
  </si>
  <si>
    <t>19.1.1</t>
  </si>
  <si>
    <t>19.2</t>
  </si>
  <si>
    <t>19.2.1</t>
  </si>
  <si>
    <t>20.1</t>
  </si>
  <si>
    <t>20.1.1</t>
  </si>
  <si>
    <t>21.1</t>
  </si>
  <si>
    <t>21.1.1</t>
  </si>
  <si>
    <t>22.1</t>
  </si>
  <si>
    <t>22.1.1</t>
  </si>
  <si>
    <t>22.2</t>
  </si>
  <si>
    <t>22.2.1</t>
  </si>
  <si>
    <t>22.2.2</t>
  </si>
  <si>
    <t>TANQUES</t>
  </si>
  <si>
    <t>TORNEIRAS E CANOPLAS</t>
  </si>
  <si>
    <t>VIDROS</t>
  </si>
  <si>
    <t>21.2</t>
  </si>
  <si>
    <t>21.2.1</t>
  </si>
  <si>
    <t>SABONETEIRAS</t>
  </si>
  <si>
    <t>44.03.020</t>
  </si>
  <si>
    <t>MEIA SABONETEIRA DE LOUÇA DE EMBUTIR</t>
  </si>
  <si>
    <t>PAPELEIRAS</t>
  </si>
  <si>
    <t>44.03.080</t>
  </si>
  <si>
    <t>PORTA-PAPEL DE LOUÇA DE EMBUTIR</t>
  </si>
  <si>
    <t>6.3</t>
  </si>
  <si>
    <t>6.3.1</t>
  </si>
  <si>
    <t>6.4</t>
  </si>
  <si>
    <t>6.4.1</t>
  </si>
  <si>
    <t>16.2</t>
  </si>
  <si>
    <t>16.2.1</t>
  </si>
  <si>
    <t>NÚCLEO 02</t>
  </si>
  <si>
    <t>23.1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</si>
  <si>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</si>
  <si>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</si>
  <si>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</si>
  <si>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</si>
  <si>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</si>
  <si>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</si>
  <si>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</si>
  <si>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</si>
  <si>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23.1.9</t>
  </si>
  <si>
    <t>23.1.10</t>
  </si>
  <si>
    <t>23.1.11</t>
  </si>
  <si>
    <t>23.1.12</t>
  </si>
  <si>
    <t>23.1.13</t>
  </si>
  <si>
    <t>23.1.14</t>
  </si>
  <si>
    <t>23.1.15</t>
  </si>
  <si>
    <t>23.1.16</t>
  </si>
  <si>
    <t>23.1.17</t>
  </si>
  <si>
    <t>23.1.18</t>
  </si>
  <si>
    <t>23.1.19</t>
  </si>
  <si>
    <t>24.1</t>
  </si>
  <si>
    <t>25.1</t>
  </si>
  <si>
    <t>25.1.1</t>
  </si>
  <si>
    <t>25.1.2</t>
  </si>
  <si>
    <t>25.2</t>
  </si>
  <si>
    <t>25.2.1</t>
  </si>
  <si>
    <t>25.3</t>
  </si>
  <si>
    <t>25.3.1</t>
  </si>
  <si>
    <t>26.1</t>
  </si>
  <si>
    <t>26.1.1</t>
  </si>
  <si>
    <t>26.2</t>
  </si>
  <si>
    <t>26.2.1</t>
  </si>
  <si>
    <t>26.3</t>
  </si>
  <si>
    <t>26.3.1</t>
  </si>
  <si>
    <t>26.4</t>
  </si>
  <si>
    <t>26.4.1</t>
  </si>
  <si>
    <t>27.1</t>
  </si>
  <si>
    <t>27.1.1</t>
  </si>
  <si>
    <t>27.2</t>
  </si>
  <si>
    <t>27.2.1</t>
  </si>
  <si>
    <t>27.3</t>
  </si>
  <si>
    <t>27.3.1</t>
  </si>
  <si>
    <t>27.4</t>
  </si>
  <si>
    <t>27.4.1</t>
  </si>
  <si>
    <t>28.1</t>
  </si>
  <si>
    <t>28.1.1</t>
  </si>
  <si>
    <t>28.1.2</t>
  </si>
  <si>
    <t>29.1</t>
  </si>
  <si>
    <t>29.1.1</t>
  </si>
  <si>
    <t>29.2</t>
  </si>
  <si>
    <t>29.2.1</t>
  </si>
  <si>
    <t>30.1</t>
  </si>
  <si>
    <t>30.1.1</t>
  </si>
  <si>
    <t>30.1.2</t>
  </si>
  <si>
    <t>30.2</t>
  </si>
  <si>
    <t>30.2.1</t>
  </si>
  <si>
    <t>40.1</t>
  </si>
  <si>
    <t>31.1</t>
  </si>
  <si>
    <t>31.1.1</t>
  </si>
  <si>
    <t>31.1.2</t>
  </si>
  <si>
    <t>31.2</t>
  </si>
  <si>
    <t>31.2.1</t>
  </si>
  <si>
    <t>32.1</t>
  </si>
  <si>
    <t>32.1.1</t>
  </si>
  <si>
    <t>32.2</t>
  </si>
  <si>
    <t>32.2.1</t>
  </si>
  <si>
    <t>32.2.2</t>
  </si>
  <si>
    <t>33.1</t>
  </si>
  <si>
    <t>33.1.1</t>
  </si>
  <si>
    <t>33.1.2</t>
  </si>
  <si>
    <t>33.1.3</t>
  </si>
  <si>
    <t>33.1.4</t>
  </si>
  <si>
    <t>33.1.5</t>
  </si>
  <si>
    <t>33.1.6</t>
  </si>
  <si>
    <t>33.1.7</t>
  </si>
  <si>
    <t>33.1.8</t>
  </si>
  <si>
    <t>33.1.9</t>
  </si>
  <si>
    <t>33.1.10</t>
  </si>
  <si>
    <t>33.1.11</t>
  </si>
  <si>
    <t>33.1.12</t>
  </si>
  <si>
    <t>33.1.13</t>
  </si>
  <si>
    <t>33.1.14</t>
  </si>
  <si>
    <t>34.1</t>
  </si>
  <si>
    <t>35.1</t>
  </si>
  <si>
    <t>35.1.1</t>
  </si>
  <si>
    <t>35.1.2</t>
  </si>
  <si>
    <t>35.2</t>
  </si>
  <si>
    <t>35.2.1</t>
  </si>
  <si>
    <t>35.3</t>
  </si>
  <si>
    <t>35.3.1</t>
  </si>
  <si>
    <t>36.1</t>
  </si>
  <si>
    <t>36.1.1</t>
  </si>
  <si>
    <t>37.1</t>
  </si>
  <si>
    <t>37.1.1</t>
  </si>
  <si>
    <t>37.2</t>
  </si>
  <si>
    <t>37.2.1</t>
  </si>
  <si>
    <t>37.3</t>
  </si>
  <si>
    <t>37.3.1</t>
  </si>
  <si>
    <t>38.1</t>
  </si>
  <si>
    <t>38.1.1</t>
  </si>
  <si>
    <t>39.1</t>
  </si>
  <si>
    <t>39.1.1</t>
  </si>
  <si>
    <t>40.1.1</t>
  </si>
  <si>
    <t>40.2</t>
  </si>
  <si>
    <t>40.2.1</t>
  </si>
  <si>
    <t>41.1</t>
  </si>
  <si>
    <t>41.1.1</t>
  </si>
  <si>
    <t>42.1</t>
  </si>
  <si>
    <t>42.1.1</t>
  </si>
  <si>
    <t>43.1</t>
  </si>
  <si>
    <t>43.1.1</t>
  </si>
  <si>
    <t>24.1.1</t>
  </si>
  <si>
    <t>31.3</t>
  </si>
  <si>
    <t>31.3.1</t>
  </si>
  <si>
    <t>CHUVEIROS</t>
  </si>
  <si>
    <t>NÚCLEO 03</t>
  </si>
  <si>
    <t>44.1</t>
  </si>
  <si>
    <t>44.1.1</t>
  </si>
  <si>
    <t>44.1.2</t>
  </si>
  <si>
    <t>44.1.3</t>
  </si>
  <si>
    <t>44.1.4</t>
  </si>
  <si>
    <t>44.1.5</t>
  </si>
  <si>
    <t>44.1.6</t>
  </si>
  <si>
    <t>44.1.7</t>
  </si>
  <si>
    <t>44.1.8</t>
  </si>
  <si>
    <t>44.1.9</t>
  </si>
  <si>
    <t>44.1.10</t>
  </si>
  <si>
    <t>44.1.11</t>
  </si>
  <si>
    <t>44.1.12</t>
  </si>
  <si>
    <t>44.1.13</t>
  </si>
  <si>
    <t>44.1.14</t>
  </si>
  <si>
    <t>44.1.15</t>
  </si>
  <si>
    <t>44.1.16</t>
  </si>
  <si>
    <t>44.1.17</t>
  </si>
  <si>
    <t>44.1.18</t>
  </si>
  <si>
    <t>44.1.19</t>
  </si>
  <si>
    <t>45.1</t>
  </si>
  <si>
    <t>45.1.1</t>
  </si>
  <si>
    <t>46.1</t>
  </si>
  <si>
    <t>46.1.1</t>
  </si>
  <si>
    <t>46.1.2</t>
  </si>
  <si>
    <t>46.2</t>
  </si>
  <si>
    <t>46.2.1</t>
  </si>
  <si>
    <t>46.3</t>
  </si>
  <si>
    <t>46.3.1</t>
  </si>
  <si>
    <t>47.1</t>
  </si>
  <si>
    <t>47.1.1</t>
  </si>
  <si>
    <t>47.2</t>
  </si>
  <si>
    <t>47.2.1</t>
  </si>
  <si>
    <t>47.3</t>
  </si>
  <si>
    <t>47.3.1</t>
  </si>
  <si>
    <t>47.4</t>
  </si>
  <si>
    <t>47.4.1</t>
  </si>
  <si>
    <t>48.1</t>
  </si>
  <si>
    <t>48.1.1</t>
  </si>
  <si>
    <t>48.2</t>
  </si>
  <si>
    <t>48.2.1</t>
  </si>
  <si>
    <t>48.3</t>
  </si>
  <si>
    <t>48.3.1</t>
  </si>
  <si>
    <t>48.4</t>
  </si>
  <si>
    <t>48.4.1</t>
  </si>
  <si>
    <t>49.1</t>
  </si>
  <si>
    <t>49.1.1</t>
  </si>
  <si>
    <t>49.1.2</t>
  </si>
  <si>
    <t>49.2</t>
  </si>
  <si>
    <t>49.2.1</t>
  </si>
  <si>
    <t>50.1.1</t>
  </si>
  <si>
    <t>50.2</t>
  </si>
  <si>
    <t>50.2.1</t>
  </si>
  <si>
    <t>50.1</t>
  </si>
  <si>
    <t>51.1</t>
  </si>
  <si>
    <t>51.1.1</t>
  </si>
  <si>
    <t>51.2</t>
  </si>
  <si>
    <t>51.1.2</t>
  </si>
  <si>
    <t>51.2.1</t>
  </si>
  <si>
    <t>52.1</t>
  </si>
  <si>
    <t>52.1.1</t>
  </si>
  <si>
    <t>52.1.2</t>
  </si>
  <si>
    <t>52.2.1</t>
  </si>
  <si>
    <t>52.2</t>
  </si>
  <si>
    <t>52.3</t>
  </si>
  <si>
    <t>52.3.1</t>
  </si>
  <si>
    <t>53.1</t>
  </si>
  <si>
    <t>53.1.1</t>
  </si>
  <si>
    <t>53.2</t>
  </si>
  <si>
    <t>53.2.1</t>
  </si>
  <si>
    <t>53.2.2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</si>
  <si>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</si>
  <si>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</si>
  <si>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</si>
  <si>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</si>
  <si>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</si>
  <si>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</si>
  <si>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</si>
  <si>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</si>
  <si>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54.1.8</t>
  </si>
  <si>
    <t>54.1.9</t>
  </si>
  <si>
    <t>54.1.10</t>
  </si>
  <si>
    <t>54.1.11</t>
  </si>
  <si>
    <t>54.1.12</t>
  </si>
  <si>
    <t>54.1.13</t>
  </si>
  <si>
    <t>54.1.14</t>
  </si>
  <si>
    <t>55.1</t>
  </si>
  <si>
    <t>56.1</t>
  </si>
  <si>
    <t>56.1.1</t>
  </si>
  <si>
    <t>56.2</t>
  </si>
  <si>
    <t>56.2.1</t>
  </si>
  <si>
    <t>56.3</t>
  </si>
  <si>
    <t>56.3.1</t>
  </si>
  <si>
    <t>57.1</t>
  </si>
  <si>
    <t>57.1.1</t>
  </si>
  <si>
    <t>57.2</t>
  </si>
  <si>
    <t>57.2.1</t>
  </si>
  <si>
    <t>58.1.1</t>
  </si>
  <si>
    <t>58.1</t>
  </si>
  <si>
    <t>58.2</t>
  </si>
  <si>
    <t>58.2.1</t>
  </si>
  <si>
    <t>58.3</t>
  </si>
  <si>
    <t>58.3.1</t>
  </si>
  <si>
    <t>59.1</t>
  </si>
  <si>
    <t>59.1.1</t>
  </si>
  <si>
    <t>60.1</t>
  </si>
  <si>
    <t>60.1.1</t>
  </si>
  <si>
    <t>61.1</t>
  </si>
  <si>
    <t>61.1.1</t>
  </si>
  <si>
    <t>61.2</t>
  </si>
  <si>
    <t>61.2.1</t>
  </si>
  <si>
    <t>62.1</t>
  </si>
  <si>
    <t>62.1.1</t>
  </si>
  <si>
    <t>63.1</t>
  </si>
  <si>
    <t>63.1.1</t>
  </si>
  <si>
    <t>63.2</t>
  </si>
  <si>
    <t>63.2.1</t>
  </si>
  <si>
    <t>64.2</t>
  </si>
  <si>
    <t>64.2.1</t>
  </si>
  <si>
    <t>64.2.2</t>
  </si>
  <si>
    <t>COMPOSIÇÕES</t>
  </si>
  <si>
    <t>AMPLIAÇÃO DA C.E.I. ROTARY</t>
  </si>
  <si>
    <t>DESCRIÇÃO DO SERVIÇO OU FORNECIMENTO</t>
  </si>
  <si>
    <t>UNIDADE</t>
  </si>
  <si>
    <t>PREÇO</t>
  </si>
  <si>
    <t>UN</t>
  </si>
  <si>
    <t>DESCRIÇÃO DO INSUMO</t>
  </si>
  <si>
    <t>COEFICIENTE</t>
  </si>
  <si>
    <t>CUSTO UNITÁRIO</t>
  </si>
  <si>
    <t>CUSTO TOTAL</t>
  </si>
  <si>
    <t>AUXILIAR DE ELETRICISTA COM ENCARGOS COMPLEMENTARES</t>
  </si>
  <si>
    <t>H</t>
  </si>
  <si>
    <t>ELETRICISTA COM ENCARGOS COMPLEMENTARES</t>
  </si>
  <si>
    <t>ESPELHO 4X4</t>
  </si>
  <si>
    <t>TOMADA 2P+T PADRAO NBR 14136 CORRENTE 20A-250V</t>
  </si>
  <si>
    <t>INTERRUPTOR DE 2 TECLAS</t>
  </si>
  <si>
    <t>P.13.000.045573</t>
  </si>
  <si>
    <t>P.13.000.045506</t>
  </si>
  <si>
    <t>P.13.000.042286</t>
  </si>
  <si>
    <t>40.20.120</t>
  </si>
  <si>
    <t>PLACA 4"X2" COM FURO</t>
  </si>
  <si>
    <t>42.1.2</t>
  </si>
  <si>
    <t>09.09.030</t>
  </si>
  <si>
    <t>LUMINÁRIA SOBREPOR LED TUBULAR VIDRO 1X18W TEMPERATURA DE COR 4000ºK</t>
  </si>
  <si>
    <t>P.13.000.045501</t>
  </si>
  <si>
    <t>INTERRUPTOR DE 1 TECLA</t>
  </si>
  <si>
    <t>P.13.000.042285</t>
  </si>
  <si>
    <t>ESPELHO 4X2</t>
  </si>
  <si>
    <t>TOMADA 2P+T PADRAO NBR 14136 CORRENTE 20A-250V E INTERRUPTOR 2 TECLAS COM ESPELHO 4'X4'</t>
  </si>
  <si>
    <t>TOMADA 2P+T PADRAO NBR 14136 CORRENTE 20A-250V E INTERRUPTOR 1 TECLA COM ESPELHO 4'X2'</t>
  </si>
  <si>
    <t>COMPOSIÇÃO</t>
  </si>
  <si>
    <t>RECOLOCAÇÃO DE CHUVEIRO</t>
  </si>
  <si>
    <t>B.07.000.069552</t>
  </si>
  <si>
    <t xml:space="preserve">FITA TEFLON DE 18MM </t>
  </si>
  <si>
    <t>ENCANADOR OU BOMBEIRO HIDRÁULICO COM ENCARGOS COMPLEMENTARES</t>
  </si>
  <si>
    <t>AUXILIAR DE ENCANADOR OU BOMBEIRO HIDRÁULICO COM ENCARGOS COMPLEMENTAR</t>
  </si>
  <si>
    <t>REMOÇÃO DE TUBULAÇÃO ELÉTRICA APARENTE COM DIÂMETRO EXTERNO ATÉ 50 MM</t>
  </si>
  <si>
    <t>04.22.110</t>
  </si>
  <si>
    <t>31.4.1</t>
  </si>
  <si>
    <t>31.4</t>
  </si>
  <si>
    <t>EMBUTIR FIAÇÃO ELÉTRICA</t>
  </si>
  <si>
    <t>AJUDANTE DE PEDREIRO COM ENCARGOS COMPLEMENTARES</t>
  </si>
  <si>
    <t>PEDREIRO COM ENCARGOS COMPLEMENTARES</t>
  </si>
  <si>
    <t>SINAPI-I</t>
  </si>
  <si>
    <t>CIMENTO PORTLAND COMPOSTO CP II-32</t>
  </si>
  <si>
    <t>KG</t>
  </si>
  <si>
    <t>AREIA MEDIA - POSTO JAZIDA/FORNECEDOR (RETIRADO NA JAZIDA, SEM TRANSPORTE)</t>
  </si>
  <si>
    <t>ELETRODUTO PVC FLEXIVEL CORRUGADO, COR AMARELA, DE 25 MM</t>
  </si>
  <si>
    <t>LAMPADA LED TUBULAR BIVOLT 18/20 W, BASE G13</t>
  </si>
  <si>
    <t>LAMPADA LED TUBULAR VIDRO DE 18W C/TEMPERATURA DE COR 4000° K</t>
  </si>
  <si>
    <t>31.4.2</t>
  </si>
  <si>
    <t>63.1.2</t>
  </si>
  <si>
    <t>NÚCLEO 04</t>
  </si>
  <si>
    <t>52.4</t>
  </si>
  <si>
    <t>52.4.1</t>
  </si>
  <si>
    <t>52.4.2</t>
  </si>
  <si>
    <t>65.1</t>
  </si>
  <si>
    <t>65.1.1</t>
  </si>
  <si>
    <t>66.1</t>
  </si>
  <si>
    <t>66.1.1</t>
  </si>
  <si>
    <t>67.1</t>
  </si>
  <si>
    <t>67.1.1</t>
  </si>
  <si>
    <t>67.1.2</t>
  </si>
  <si>
    <t>67.2</t>
  </si>
  <si>
    <t>67.2.1</t>
  </si>
  <si>
    <t>67.3</t>
  </si>
  <si>
    <t>67.3.1</t>
  </si>
  <si>
    <t>68.1</t>
  </si>
  <si>
    <t>68.1.1</t>
  </si>
  <si>
    <t>68.2</t>
  </si>
  <si>
    <t>68.2.1</t>
  </si>
  <si>
    <t>68.3</t>
  </si>
  <si>
    <t>68.3.1</t>
  </si>
  <si>
    <t>68.4</t>
  </si>
  <si>
    <t>68.4.1</t>
  </si>
  <si>
    <t>69.1</t>
  </si>
  <si>
    <t>69.1.1</t>
  </si>
  <si>
    <t>69.2</t>
  </si>
  <si>
    <t>69.2.1</t>
  </si>
  <si>
    <t>70.1</t>
  </si>
  <si>
    <t>70.1.1</t>
  </si>
  <si>
    <t>70.2</t>
  </si>
  <si>
    <t>70.2.1</t>
  </si>
  <si>
    <t>71.1</t>
  </si>
  <si>
    <t>71.1.1</t>
  </si>
  <si>
    <t>71.2</t>
  </si>
  <si>
    <t>71.2.1</t>
  </si>
  <si>
    <t>72.1</t>
  </si>
  <si>
    <t>72.1.1</t>
  </si>
  <si>
    <t>72.1.2</t>
  </si>
  <si>
    <t>72.2</t>
  </si>
  <si>
    <t>72.2.1</t>
  </si>
  <si>
    <t>10.1.2</t>
  </si>
  <si>
    <t>10.3</t>
  </si>
  <si>
    <t>10.3.1</t>
  </si>
  <si>
    <t>10.4</t>
  </si>
  <si>
    <t>10.4.1</t>
  </si>
  <si>
    <t>10.4.2</t>
  </si>
  <si>
    <t>41.20.020</t>
  </si>
  <si>
    <t>RECOLOCAÇÃO DE APARELHOS DE ILUMINAÇÃO OU PROJETORES FIXOS EM TETO, PISO OU PAREDE</t>
  </si>
  <si>
    <t>52.2.2</t>
  </si>
  <si>
    <t>42.2</t>
  </si>
  <si>
    <t>42.3</t>
  </si>
  <si>
    <t>42.3.1</t>
  </si>
  <si>
    <t>21.1.2</t>
  </si>
  <si>
    <t>21.3</t>
  </si>
  <si>
    <t>21.3.1</t>
  </si>
  <si>
    <t>63.3</t>
  </si>
  <si>
    <t>63.3.1</t>
  </si>
  <si>
    <t>08.80.010</t>
  </si>
  <si>
    <t>CANOPLA PARA REGISTROS</t>
  </si>
  <si>
    <t>7.2.2</t>
  </si>
  <si>
    <t>08.80.011</t>
  </si>
  <si>
    <t>CANOPLA PARA VALVULA DE DESCARGA</t>
  </si>
  <si>
    <t xml:space="preserve">COTAÇÃO </t>
  </si>
  <si>
    <t>BANHEIRA EM FIBRA DE VIDRO 0,80X0,42X0,20 DE EMBUTIR</t>
  </si>
  <si>
    <t>B.02.000.037501</t>
  </si>
  <si>
    <t>MASSA PLÁSTICA PARA MÁRMORE E GRANITO</t>
  </si>
  <si>
    <t>73.1</t>
  </si>
  <si>
    <t>73.1.1</t>
  </si>
  <si>
    <t>73.2</t>
  </si>
  <si>
    <t>73.2.1</t>
  </si>
  <si>
    <t>73.2.2</t>
  </si>
  <si>
    <t>74.1</t>
  </si>
  <si>
    <t>74.1.1</t>
  </si>
  <si>
    <t>75.1</t>
  </si>
  <si>
    <t>76.1</t>
  </si>
  <si>
    <t>77.1</t>
  </si>
  <si>
    <t>77.1.1</t>
  </si>
  <si>
    <t>77.2</t>
  </si>
  <si>
    <t>77.2.1</t>
  </si>
  <si>
    <t>78.1</t>
  </si>
  <si>
    <t>78.1.1</t>
  </si>
  <si>
    <t>78.2</t>
  </si>
  <si>
    <t>78.2.1</t>
  </si>
  <si>
    <t>79.1</t>
  </si>
  <si>
    <t>79.1.1</t>
  </si>
  <si>
    <t>80.1</t>
  </si>
  <si>
    <t>80.1.1</t>
  </si>
  <si>
    <t>81.1</t>
  </si>
  <si>
    <t>81.1.1</t>
  </si>
  <si>
    <t>82.1</t>
  </si>
  <si>
    <t>82.1.1</t>
  </si>
  <si>
    <t>83.1</t>
  </si>
  <si>
    <t>83.1.1</t>
  </si>
  <si>
    <t>83.2</t>
  </si>
  <si>
    <t>83.2.1</t>
  </si>
  <si>
    <t>84.1</t>
  </si>
  <si>
    <t>84.1.1</t>
  </si>
  <si>
    <t>84.2</t>
  </si>
  <si>
    <t>84.2.1</t>
  </si>
  <si>
    <t>85.1</t>
  </si>
  <si>
    <t>85.1.1</t>
  </si>
  <si>
    <t>85.1.2</t>
  </si>
  <si>
    <t>86.1</t>
  </si>
  <si>
    <t>86.1.1</t>
  </si>
  <si>
    <t>87.1</t>
  </si>
  <si>
    <t>87.1.1</t>
  </si>
  <si>
    <t>88.1</t>
  </si>
  <si>
    <t>88.1.1</t>
  </si>
  <si>
    <t>88.1.2</t>
  </si>
  <si>
    <t>88.2</t>
  </si>
  <si>
    <t>88.2.1</t>
  </si>
  <si>
    <t>88.3</t>
  </si>
  <si>
    <t>88.3.1</t>
  </si>
  <si>
    <t>89.1</t>
  </si>
  <si>
    <t>89.1.1</t>
  </si>
  <si>
    <t>89.2</t>
  </si>
  <si>
    <t>89.2.1</t>
  </si>
  <si>
    <t>89.3</t>
  </si>
  <si>
    <t>89.3.1</t>
  </si>
  <si>
    <t>89.4</t>
  </si>
  <si>
    <t>89.4.1</t>
  </si>
  <si>
    <t>90.1</t>
  </si>
  <si>
    <t>90.1.1</t>
  </si>
  <si>
    <t>90.2</t>
  </si>
  <si>
    <t>90.2.1</t>
  </si>
  <si>
    <t>49.2.2</t>
  </si>
  <si>
    <t>59.2.1</t>
  </si>
  <si>
    <t>59.2.2</t>
  </si>
  <si>
    <t>79.2.1</t>
  </si>
  <si>
    <t>91.1</t>
  </si>
  <si>
    <t>91.1.1</t>
  </si>
  <si>
    <t>91.2</t>
  </si>
  <si>
    <t>91.2.1</t>
  </si>
  <si>
    <t>92.1</t>
  </si>
  <si>
    <t>92.1.1</t>
  </si>
  <si>
    <t>91.1.2</t>
  </si>
  <si>
    <t>92.2</t>
  </si>
  <si>
    <t>92.2.1</t>
  </si>
  <si>
    <t>93.1</t>
  </si>
  <si>
    <t>93.1.1</t>
  </si>
  <si>
    <t>93.1.2</t>
  </si>
  <si>
    <t>93.2</t>
  </si>
  <si>
    <t>93.2.1</t>
  </si>
  <si>
    <t>94.1</t>
  </si>
  <si>
    <t>94.1.1</t>
  </si>
  <si>
    <t>94.2</t>
  </si>
  <si>
    <t>94.2.1</t>
  </si>
  <si>
    <t>94.2.2</t>
  </si>
  <si>
    <t>95.1</t>
  </si>
  <si>
    <t>95.1.1</t>
  </si>
  <si>
    <t>96.1</t>
  </si>
  <si>
    <t>97.1</t>
  </si>
  <si>
    <t>98.1</t>
  </si>
  <si>
    <t>98.1.1</t>
  </si>
  <si>
    <t>98.2</t>
  </si>
  <si>
    <t>98.2.1</t>
  </si>
  <si>
    <t>99.1</t>
  </si>
  <si>
    <t>99.1.1</t>
  </si>
  <si>
    <t>99.2</t>
  </si>
  <si>
    <t>99.2.1</t>
  </si>
  <si>
    <t>100.1</t>
  </si>
  <si>
    <t>100.1.1</t>
  </si>
  <si>
    <t>101.1</t>
  </si>
  <si>
    <t>101.1.1</t>
  </si>
  <si>
    <t>102.1</t>
  </si>
  <si>
    <t>102.1.1</t>
  </si>
  <si>
    <t>103.1</t>
  </si>
  <si>
    <t>103.1.1</t>
  </si>
  <si>
    <t>104.1</t>
  </si>
  <si>
    <t>104.1.1</t>
  </si>
  <si>
    <t>104.2</t>
  </si>
  <si>
    <t>104.2.1</t>
  </si>
  <si>
    <t>105.1</t>
  </si>
  <si>
    <t>105.1.1</t>
  </si>
  <si>
    <t>105.2</t>
  </si>
  <si>
    <t>105.2.1</t>
  </si>
  <si>
    <t>40.04.460</t>
  </si>
  <si>
    <t>TOMADA 2P+T DE 20 A - 250 V, COMPLETA</t>
  </si>
  <si>
    <t>10.4.3</t>
  </si>
  <si>
    <t>CJ</t>
  </si>
  <si>
    <t>15.2</t>
  </si>
  <si>
    <t>15.2.1</t>
  </si>
  <si>
    <t>16.3</t>
  </si>
  <si>
    <t>16.3.1</t>
  </si>
  <si>
    <t>17.1.2</t>
  </si>
  <si>
    <t>17.1.3</t>
  </si>
  <si>
    <t>19.3</t>
  </si>
  <si>
    <t>19.3.1</t>
  </si>
  <si>
    <t>15.50.004</t>
  </si>
  <si>
    <t>REMOCAO DE OLEO,ESMALTE,ALUMIN OU GRAFITE EM ESQ DE FERRO C/LIXAMENTO</t>
  </si>
  <si>
    <t>19.3.2</t>
  </si>
  <si>
    <t>15.80.045</t>
  </si>
  <si>
    <t>ESMALTE EM ESQUADRIAS DE FERRO INCLUSIVE PREPARO E RETOQUES DE ZARCAO</t>
  </si>
  <si>
    <t>28.2</t>
  </si>
  <si>
    <t>28.2.1</t>
  </si>
  <si>
    <t>28.2.2</t>
  </si>
  <si>
    <t>31.4.3</t>
  </si>
  <si>
    <t>36.3</t>
  </si>
  <si>
    <t>36.3.1</t>
  </si>
  <si>
    <t>38.1.2</t>
  </si>
  <si>
    <t>38.1.3</t>
  </si>
  <si>
    <t>40.3</t>
  </si>
  <si>
    <t>40.3.1</t>
  </si>
  <si>
    <t>40.3.2</t>
  </si>
  <si>
    <t>42.2.2</t>
  </si>
  <si>
    <t>REVISÃO E REPARO EM ESQUADRIAS DE FERRO</t>
  </si>
  <si>
    <t>SERRALHEIRO COM ENCARGOS COMPLEMENTARES</t>
  </si>
  <si>
    <t>SERVENTE COM ENCARGOS COMPLEMENTARES</t>
  </si>
  <si>
    <t>JANELA</t>
  </si>
  <si>
    <t>41.2</t>
  </si>
  <si>
    <t>PORTA</t>
  </si>
  <si>
    <t>41.2.1</t>
  </si>
  <si>
    <t>43.1.2</t>
  </si>
  <si>
    <t>52.4.3</t>
  </si>
  <si>
    <t>61.3</t>
  </si>
  <si>
    <t>61.3.1</t>
  </si>
  <si>
    <t>61.3.2</t>
  </si>
  <si>
    <t>62.2</t>
  </si>
  <si>
    <t>62.2.1</t>
  </si>
  <si>
    <t>65.1.2</t>
  </si>
  <si>
    <t>65.1.3</t>
  </si>
  <si>
    <t>65.1.4</t>
  </si>
  <si>
    <t>65.1.5</t>
  </si>
  <si>
    <t>65.1.6</t>
  </si>
  <si>
    <t>65.1.7</t>
  </si>
  <si>
    <t>65.1.8</t>
  </si>
  <si>
    <t>65.1.9</t>
  </si>
  <si>
    <t>65.1.10</t>
  </si>
  <si>
    <t>65.1.11</t>
  </si>
  <si>
    <t>65.1.12</t>
  </si>
  <si>
    <t>65.1.13</t>
  </si>
  <si>
    <t>65.1.14</t>
  </si>
  <si>
    <t>65.1.15</t>
  </si>
  <si>
    <t>65.1.16</t>
  </si>
  <si>
    <t>65.1.17</t>
  </si>
  <si>
    <t>65.1.18</t>
  </si>
  <si>
    <t>65.1.19</t>
  </si>
  <si>
    <t>69.3</t>
  </si>
  <si>
    <t>69.3.1</t>
  </si>
  <si>
    <t>69.4</t>
  </si>
  <si>
    <t>69.4.1</t>
  </si>
  <si>
    <t>70.2.2</t>
  </si>
  <si>
    <t>73.1.2</t>
  </si>
  <si>
    <t>73.3</t>
  </si>
  <si>
    <t>73.3.1</t>
  </si>
  <si>
    <t>73.4</t>
  </si>
  <si>
    <t>73.4.1</t>
  </si>
  <si>
    <t>73.4.2</t>
  </si>
  <si>
    <t>74.2</t>
  </si>
  <si>
    <t>74.2.1</t>
  </si>
  <si>
    <t>74.2.2</t>
  </si>
  <si>
    <t>73.4.3</t>
  </si>
  <si>
    <t>75.1.1</t>
  </si>
  <si>
    <t>75.1.2</t>
  </si>
  <si>
    <t>75.1.3</t>
  </si>
  <si>
    <t>75.1.4</t>
  </si>
  <si>
    <t>75.1.5</t>
  </si>
  <si>
    <t>75.1.6</t>
  </si>
  <si>
    <t>75.1.7</t>
  </si>
  <si>
    <t>75.1.8</t>
  </si>
  <si>
    <t>75.1.9</t>
  </si>
  <si>
    <t>75.1.10</t>
  </si>
  <si>
    <t>75.1.11</t>
  </si>
  <si>
    <t>75.1.12</t>
  </si>
  <si>
    <t>75.1.13</t>
  </si>
  <si>
    <t>75.1.14</t>
  </si>
  <si>
    <t>77.1.2</t>
  </si>
  <si>
    <t>77.3</t>
  </si>
  <si>
    <t>77.3.1</t>
  </si>
  <si>
    <t>79.2</t>
  </si>
  <si>
    <t>79.3</t>
  </si>
  <si>
    <t>79.3.1</t>
  </si>
  <si>
    <t>80.1.2</t>
  </si>
  <si>
    <t>80.1.3</t>
  </si>
  <si>
    <t>84.1.2</t>
  </si>
  <si>
    <t>84.3</t>
  </si>
  <si>
    <t>84.3.1</t>
  </si>
  <si>
    <t>82.2</t>
  </si>
  <si>
    <t>82.2.1</t>
  </si>
  <si>
    <t>82.3</t>
  </si>
  <si>
    <t>82.3.1</t>
  </si>
  <si>
    <t>82.3.2</t>
  </si>
  <si>
    <t>NÚCLEO 05</t>
  </si>
  <si>
    <t>86.1.2</t>
  </si>
  <si>
    <t>86.1.3</t>
  </si>
  <si>
    <t>86.1.4</t>
  </si>
  <si>
    <t>86.1.5</t>
  </si>
  <si>
    <t>86.1.6</t>
  </si>
  <si>
    <t>86.1.7</t>
  </si>
  <si>
    <t>86.1.8</t>
  </si>
  <si>
    <t>86.1.9</t>
  </si>
  <si>
    <t>86.1.10</t>
  </si>
  <si>
    <t>86.1.11</t>
  </si>
  <si>
    <t>86.1.12</t>
  </si>
  <si>
    <t>86.1.13</t>
  </si>
  <si>
    <t>86.1.14</t>
  </si>
  <si>
    <t>86.1.15</t>
  </si>
  <si>
    <t>86.1.16</t>
  </si>
  <si>
    <t>86.1.17</t>
  </si>
  <si>
    <t>86.1.18</t>
  </si>
  <si>
    <t>90.3</t>
  </si>
  <si>
    <t>90.3.1</t>
  </si>
  <si>
    <t>90.4</t>
  </si>
  <si>
    <t>90.4.1</t>
  </si>
  <si>
    <t>91.2.2</t>
  </si>
  <si>
    <t>94.1.2</t>
  </si>
  <si>
    <t>94.3</t>
  </si>
  <si>
    <t>94.3.1</t>
  </si>
  <si>
    <t>94.4</t>
  </si>
  <si>
    <t>94.4.1</t>
  </si>
  <si>
    <t>94.4.2</t>
  </si>
  <si>
    <t>95.2</t>
  </si>
  <si>
    <t>95.2.1</t>
  </si>
  <si>
    <t>95.2.2</t>
  </si>
  <si>
    <t>94.4.3</t>
  </si>
  <si>
    <t>96.1.1</t>
  </si>
  <si>
    <t>96.1.2</t>
  </si>
  <si>
    <t>96.1.3</t>
  </si>
  <si>
    <t>96.1.4</t>
  </si>
  <si>
    <t>96.1.5</t>
  </si>
  <si>
    <t>96.1.6</t>
  </si>
  <si>
    <t>96.1.7</t>
  </si>
  <si>
    <t>96.1.8</t>
  </si>
  <si>
    <t>96.1.9</t>
  </si>
  <si>
    <t>96.1.10</t>
  </si>
  <si>
    <t>96.1.11</t>
  </si>
  <si>
    <t>96.1.12</t>
  </si>
  <si>
    <t>96.1.13</t>
  </si>
  <si>
    <t>96.1.14</t>
  </si>
  <si>
    <t>98.1.2</t>
  </si>
  <si>
    <t>98.3</t>
  </si>
  <si>
    <t>98.3.1</t>
  </si>
  <si>
    <t>100.2</t>
  </si>
  <si>
    <t>100.2.1</t>
  </si>
  <si>
    <t>100.3</t>
  </si>
  <si>
    <t>100.3.1</t>
  </si>
  <si>
    <t>101.1.2</t>
  </si>
  <si>
    <t>101.1.3</t>
  </si>
  <si>
    <t>103.2</t>
  </si>
  <si>
    <t>103.2.1</t>
  </si>
  <si>
    <t>105.1.2</t>
  </si>
  <si>
    <t>105.3</t>
  </si>
  <si>
    <t>105.3.1</t>
  </si>
  <si>
    <t>103.3</t>
  </si>
  <si>
    <t>103.3.1</t>
  </si>
  <si>
    <t>103.3.2</t>
  </si>
  <si>
    <t>106.1</t>
  </si>
  <si>
    <t>106.1.1</t>
  </si>
  <si>
    <t>106.1.2</t>
  </si>
  <si>
    <t>3.1.1</t>
  </si>
  <si>
    <t>3.1.2</t>
  </si>
  <si>
    <t>3.1.3</t>
  </si>
  <si>
    <t>3.1.4</t>
  </si>
  <si>
    <t>3.1.5</t>
  </si>
  <si>
    <t>3.1.6</t>
  </si>
  <si>
    <t>3.1.7</t>
  </si>
  <si>
    <t>CAIXA SIFONADA DE PVC RÍGIDO DE 150 X 150 X 50 MM, COM GRELHA</t>
  </si>
  <si>
    <t>49.01.030</t>
  </si>
  <si>
    <t>CRONOGRAMA FISICO FINANCEIRO</t>
  </si>
  <si>
    <t>PROPONENTE: Prefeitura Municipal de Birigui</t>
  </si>
  <si>
    <t>VALOR</t>
  </si>
  <si>
    <t>PESO (%)</t>
  </si>
  <si>
    <t>Mês 1</t>
  </si>
  <si>
    <t>Mês 2</t>
  </si>
  <si>
    <t>Mês 3</t>
  </si>
  <si>
    <t>TOTAL ACUMULADO</t>
  </si>
  <si>
    <t>VALOR (R$)</t>
  </si>
  <si>
    <t>1.0</t>
  </si>
  <si>
    <t>2.0</t>
  </si>
  <si>
    <t>3.0</t>
  </si>
  <si>
    <t>4.0</t>
  </si>
  <si>
    <t>5.0</t>
  </si>
  <si>
    <t>TOTAIS</t>
  </si>
  <si>
    <t>SERVIÇOS FINAIS</t>
  </si>
  <si>
    <t>LIMPEZA DE OBRA</t>
  </si>
  <si>
    <t>107.1</t>
  </si>
  <si>
    <t>55.01.020</t>
  </si>
  <si>
    <t>LIMPEZA FINAL DA OBRA</t>
  </si>
  <si>
    <t>6.0</t>
  </si>
  <si>
    <t>7.0</t>
  </si>
  <si>
    <t>Mês 4</t>
  </si>
  <si>
    <t>REFORMA DOS BANHEIROS E FRALDÁRIOS DO CEI DIONÍSIA CARMINE MIRAGAIA</t>
  </si>
  <si>
    <t>COTAÇÃO</t>
  </si>
  <si>
    <t>OBJETO: REFORMA DOS BANHEIROS E FRALDÁRIOS DO CEI DIONÍSIA CARMINE MIRAGAIA</t>
  </si>
  <si>
    <t>LOCAL: RUA CANADÁ, 301 – JARDIM KLAYTON</t>
  </si>
  <si>
    <t>44.20.180</t>
  </si>
  <si>
    <t>REPARO PARA VÁLVULA DE DESCARGA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</si>
  <si>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</si>
  <si>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</si>
  <si>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 DA ESG. SANIT., VENTILAÇÃO OU SUB-COLETOR AÉREO), INCL. CONEXÕES E CORTES, FIXAÇÕES, P/ PRÉDIOS. AF_10/2015</t>
  </si>
  <si>
    <t>49.01.016</t>
  </si>
  <si>
    <t>CAIXA SIFONADA DE PVC RÍGIDO DE 100 X 100 X 50 MM, COM GRELHA</t>
  </si>
  <si>
    <t>13.1.1</t>
  </si>
  <si>
    <t>13.1.2</t>
  </si>
  <si>
    <t>CAIXA DE INSPEÇÃO E PASSAGEM PVC ESGOTO - 41L COM PROLONGADO DE 20CM</t>
  </si>
  <si>
    <t>13.1.3</t>
  </si>
  <si>
    <t xml:space="preserve">RALO LINEAR SIFONADO COM GRELHA - 90CM </t>
  </si>
  <si>
    <t>RALO LINEAR SIFONADO COM GRELHA - 90CM</t>
  </si>
  <si>
    <t>13.1.4</t>
  </si>
  <si>
    <t>13.1.5</t>
  </si>
  <si>
    <t>24.1.2</t>
  </si>
  <si>
    <t>24.1.3</t>
  </si>
  <si>
    <t>24.1.4</t>
  </si>
  <si>
    <t>24.1.5</t>
  </si>
  <si>
    <t>24.1.6</t>
  </si>
  <si>
    <t>24.1.7</t>
  </si>
  <si>
    <t>34.1.1</t>
  </si>
  <si>
    <t>34.1.2</t>
  </si>
  <si>
    <t>34.1.3</t>
  </si>
  <si>
    <t>34.1.4</t>
  </si>
  <si>
    <t>34.1.5</t>
  </si>
  <si>
    <t>45.1.2</t>
  </si>
  <si>
    <t>45.1.3</t>
  </si>
  <si>
    <t>45.1.4</t>
  </si>
  <si>
    <t>45.1.5</t>
  </si>
  <si>
    <t>45.1.6</t>
  </si>
  <si>
    <t>45.1.7</t>
  </si>
  <si>
    <t>55.1.1</t>
  </si>
  <si>
    <t>55.1.2</t>
  </si>
  <si>
    <t>55.1.3</t>
  </si>
  <si>
    <t>55.1.4</t>
  </si>
  <si>
    <t>55.1.5</t>
  </si>
  <si>
    <t>66.1.2</t>
  </si>
  <si>
    <t>66.1.3</t>
  </si>
  <si>
    <t>66.1.4</t>
  </si>
  <si>
    <t>66.1.5</t>
  </si>
  <si>
    <t>66.1.6</t>
  </si>
  <si>
    <t>66.1.7</t>
  </si>
  <si>
    <t>76.1.1</t>
  </si>
  <si>
    <t>76.1.2</t>
  </si>
  <si>
    <t>76.1.3</t>
  </si>
  <si>
    <t>76.1.4</t>
  </si>
  <si>
    <t>76.1.5</t>
  </si>
  <si>
    <t>87.1.2</t>
  </si>
  <si>
    <t>87.1.3</t>
  </si>
  <si>
    <t>87.1.4</t>
  </si>
  <si>
    <t>87.1.5</t>
  </si>
  <si>
    <t>87.1.6</t>
  </si>
  <si>
    <t>87.1.7</t>
  </si>
  <si>
    <t>97.1.1</t>
  </si>
  <si>
    <t>97.1.2</t>
  </si>
  <si>
    <t>97.1.3</t>
  </si>
  <si>
    <t>97.1.4</t>
  </si>
  <si>
    <t>97.1.5</t>
  </si>
  <si>
    <t>TOTAL COM BDI =</t>
  </si>
  <si>
    <t>Birigui, 13 de junho de 2022</t>
  </si>
  <si>
    <t xml:space="preserve">Fonte de Pesquisa Utilizada: </t>
  </si>
  <si>
    <t>FDE - FUNDAÇÃO PARA DESENVOLVIMENTO DA EDUCAÇÃO - VERSÃO UTILIZADA: 04/2022</t>
  </si>
  <si>
    <t>SINAPI - SISTEMA NACIONAL DE PREÇOS E ÍNDICES PARA CONSTRUÇÃO CIVIL - SP 04/2022</t>
  </si>
  <si>
    <t>CDHU (CPOS) - COMPANHIA DE DESENVOLVIMENTO HABITACIONAL E URBANO DO ESTADO DE SÃO PAULO - BOLETIM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</si>
</sst>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_-;\-* #,##0.00_-;_-* \-??_-;_-@_-"/>
    <numFmt numFmtId="165" formatCode="d/m/yyyy"/>
    <numFmt numFmtId="166" formatCode="&quot;R$&quot;\ #,##0.00"/>
    <numFmt numFmtId="167" formatCode="&quot;R$ &quot;#,##0.00"/>
    <numFmt numFmtId="168" formatCode="_-&quot;R$ &quot;* #,##0.00_-;&quot;-R$ &quot;* #,##0.00_-;_-&quot;R$ &quot;* \-??_-;_-@_-"/>
    <numFmt numFmtId="169" formatCode="_-[$R$-416]\ * #,##0.00_-;\-[$R$-416]\ * #,##0.00_-;_-[$R$-416]\ * &quot;-&quot;??_-;_-@_-"/>
  </numFmts>
  <fonts count="25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FFFFFF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  <font>
      <b/>
      <sz val="10"/>
      <color rgb="FF000000"/>
      <name val="Arial"/>
      <family val="2"/>
    </font>
    <font>
      <sz val="9"/>
      <name val="Arial"/>
      <family val="2"/>
      <charset val="1"/>
    </font>
    <font>
      <sz val="10"/>
      <color rgb="FF000000"/>
      <name val="CIDFont+F3"/>
    </font>
    <font>
      <b/>
      <sz val="10"/>
      <color theme="0"/>
      <name val="Arial"/>
      <family val="2"/>
    </font>
    <font>
      <b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theme="0"/>
      <name val="Arial"/>
      <family val="2"/>
    </font>
    <font>
      <b/>
      <i/>
      <u/>
      <sz val="10"/>
      <color rgb="FF000000"/>
      <name val="Arial"/>
      <family val="2"/>
      <charset val="1"/>
    </font>
    <font>
      <i/>
      <u/>
      <sz val="10"/>
      <color rgb="FF000000"/>
      <name val="Arial"/>
      <family val="2"/>
      <charset val="1"/>
    </font>
    <font>
      <sz val="11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595959"/>
        <bgColor rgb="FF333333"/>
      </patternFill>
    </fill>
    <fill>
      <patternFill patternType="solid">
        <fgColor rgb="FF808080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2B2B2"/>
        <bgColor rgb="FFBFBFBF"/>
      </patternFill>
    </fill>
    <fill>
      <patternFill patternType="solid">
        <fgColor rgb="FFC0C0C0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2B2B2"/>
      </patternFill>
    </fill>
    <fill>
      <patternFill patternType="solid">
        <fgColor theme="0"/>
        <bgColor rgb="FFFFFFFF"/>
      </patternFill>
    </fill>
    <fill>
      <patternFill patternType="solid">
        <fgColor rgb="FFBFBFBF"/>
        <bgColor rgb="FFC0C0C0"/>
      </patternFill>
    </fill>
    <fill>
      <patternFill patternType="solid">
        <fgColor rgb="FFD9D9D9"/>
        <bgColor rgb="FFEEECE1"/>
      </patternFill>
    </fill>
    <fill>
      <patternFill patternType="solid">
        <fgColor rgb="FFFFFFFF"/>
        <bgColor rgb="FFEEECE1"/>
      </patternFill>
    </fill>
    <fill>
      <patternFill patternType="solid">
        <fgColor theme="0"/>
        <bgColor rgb="FFEEECE1"/>
      </patternFill>
    </fill>
    <fill>
      <patternFill patternType="solid">
        <fgColor rgb="FF93E3FF"/>
        <bgColor indexed="64"/>
      </patternFill>
    </fill>
    <fill>
      <patternFill patternType="solid">
        <fgColor rgb="FF93E3FF"/>
        <bgColor rgb="FFFFFFCC"/>
      </patternFill>
    </fill>
    <fill>
      <patternFill patternType="solid">
        <fgColor rgb="FF93E3FF"/>
        <bgColor rgb="FFB2B2B2"/>
      </patternFill>
    </fill>
    <fill>
      <patternFill patternType="solid">
        <fgColor rgb="FF93E3FF"/>
        <bgColor rgb="FFFFFF00"/>
      </patternFill>
    </fill>
    <fill>
      <patternFill patternType="solid">
        <fgColor rgb="FF93E3FF"/>
        <bgColor rgb="FFFF3333"/>
      </patternFill>
    </fill>
    <fill>
      <patternFill patternType="solid">
        <fgColor rgb="FFBFBFBF"/>
        <bgColor rgb="FFADB9CA"/>
      </patternFill>
    </fill>
    <fill>
      <patternFill patternType="solid">
        <fgColor rgb="FFD9D9D9"/>
        <bgColor rgb="FFD6DCE5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rgb="FFFF3333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7" fillId="0" borderId="0" applyBorder="0" applyProtection="0"/>
    <xf numFmtId="0" fontId="1" fillId="0" borderId="0"/>
    <xf numFmtId="0" fontId="1" fillId="0" borderId="0"/>
    <xf numFmtId="9" fontId="7" fillId="0" borderId="0" applyFont="0" applyFill="0" applyBorder="0" applyAlignment="0" applyProtection="0"/>
  </cellStyleXfs>
  <cellXfs count="656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2" applyFont="1" applyAlignment="1">
      <alignment horizontal="center" vertical="center" wrapText="1"/>
    </xf>
    <xf numFmtId="0" fontId="1" fillId="0" borderId="0" xfId="2" applyAlignment="1">
      <alignment horizontal="left" vertical="center" wrapText="1"/>
    </xf>
    <xf numFmtId="0" fontId="1" fillId="0" borderId="0" xfId="2" applyAlignment="1">
      <alignment horizontal="center" vertical="center" wrapText="1"/>
    </xf>
    <xf numFmtId="164" fontId="0" fillId="0" borderId="0" xfId="1" applyFont="1" applyBorder="1" applyAlignment="1" applyProtection="1">
      <alignment horizontal="center" vertical="center" wrapText="1"/>
    </xf>
    <xf numFmtId="164" fontId="0" fillId="0" borderId="0" xfId="1" applyFont="1" applyBorder="1" applyAlignment="1" applyProtection="1">
      <alignment vertical="center" wrapText="1"/>
    </xf>
    <xf numFmtId="164" fontId="0" fillId="0" borderId="0" xfId="1" applyFont="1" applyBorder="1" applyAlignment="1" applyProtection="1">
      <alignment horizontal="right" vertical="center" wrapText="1"/>
    </xf>
    <xf numFmtId="0" fontId="1" fillId="0" borderId="0" xfId="2" applyAlignment="1">
      <alignment vertical="center" wrapText="1"/>
    </xf>
    <xf numFmtId="0" fontId="3" fillId="2" borderId="3" xfId="0" applyFont="1" applyFill="1" applyBorder="1" applyAlignment="1">
      <alignment horizontal="right" vertical="center" wrapText="1"/>
    </xf>
    <xf numFmtId="10" fontId="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wrapText="1"/>
    </xf>
    <xf numFmtId="4" fontId="3" fillId="2" borderId="8" xfId="0" applyNumberFormat="1" applyFont="1" applyFill="1" applyBorder="1" applyAlignment="1">
      <alignment horizontal="right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 applyProtection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right" vertical="center"/>
    </xf>
    <xf numFmtId="0" fontId="5" fillId="0" borderId="1" xfId="0" applyFont="1" applyBorder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 vertical="center"/>
    </xf>
    <xf numFmtId="0" fontId="5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" fillId="5" borderId="1" xfId="2" applyFont="1" applyFill="1" applyBorder="1" applyAlignment="1">
      <alignment horizontal="center" vertical="center" wrapText="1"/>
    </xf>
    <xf numFmtId="164" fontId="1" fillId="5" borderId="1" xfId="1" applyFont="1" applyFill="1" applyBorder="1" applyAlignment="1" applyProtection="1">
      <alignment horizontal="right" vertical="center" wrapText="1"/>
    </xf>
    <xf numFmtId="4" fontId="5" fillId="0" borderId="1" xfId="0" applyNumberFormat="1" applyFont="1" applyBorder="1" applyAlignment="1">
      <alignment vertical="center"/>
    </xf>
    <xf numFmtId="0" fontId="5" fillId="5" borderId="1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5" fillId="5" borderId="1" xfId="1" applyFont="1" applyFill="1" applyBorder="1" applyAlignment="1" applyProtection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0" fillId="0" borderId="0" xfId="0"/>
    <xf numFmtId="0" fontId="0" fillId="6" borderId="0" xfId="0" applyFill="1"/>
    <xf numFmtId="0" fontId="3" fillId="7" borderId="1" xfId="2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vertical="center" wrapText="1"/>
    </xf>
    <xf numFmtId="164" fontId="5" fillId="7" borderId="1" xfId="1" applyFont="1" applyFill="1" applyBorder="1" applyAlignment="1" applyProtection="1">
      <alignment horizontal="center" vertical="center" wrapText="1"/>
    </xf>
    <xf numFmtId="164" fontId="3" fillId="7" borderId="1" xfId="1" applyFont="1" applyFill="1" applyBorder="1" applyAlignment="1" applyProtection="1">
      <alignment horizontal="right" vertical="center" wrapText="1"/>
    </xf>
    <xf numFmtId="4" fontId="3" fillId="7" borderId="1" xfId="1" applyNumberFormat="1" applyFont="1" applyFill="1" applyBorder="1" applyAlignment="1" applyProtection="1">
      <alignment horizontal="right" vertical="center" wrapText="1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2" fontId="5" fillId="5" borderId="1" xfId="1" applyNumberFormat="1" applyFont="1" applyFill="1" applyBorder="1" applyAlignment="1" applyProtection="1">
      <alignment horizontal="right" vertical="center" wrapText="1"/>
    </xf>
    <xf numFmtId="0" fontId="3" fillId="5" borderId="1" xfId="0" applyFont="1" applyFill="1" applyBorder="1" applyAlignment="1">
      <alignment vertical="center"/>
    </xf>
    <xf numFmtId="0" fontId="4" fillId="5" borderId="1" xfId="2" applyFont="1" applyFill="1" applyBorder="1" applyAlignment="1">
      <alignment horizontal="center" vertical="center" wrapText="1"/>
    </xf>
    <xf numFmtId="164" fontId="5" fillId="5" borderId="10" xfId="1" applyFont="1" applyFill="1" applyBorder="1" applyAlignment="1" applyProtection="1">
      <alignment horizontal="right" vertical="center"/>
    </xf>
    <xf numFmtId="0" fontId="3" fillId="5" borderId="1" xfId="2" applyFont="1" applyFill="1" applyBorder="1" applyAlignment="1">
      <alignment horizontal="center" vertical="center"/>
    </xf>
    <xf numFmtId="164" fontId="5" fillId="5" borderId="1" xfId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2" fontId="5" fillId="5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166" fontId="0" fillId="0" borderId="0" xfId="0" applyNumberFormat="1" applyAlignment="1">
      <alignment vertical="center"/>
    </xf>
    <xf numFmtId="4" fontId="5" fillId="5" borderId="1" xfId="1" applyNumberFormat="1" applyFont="1" applyFill="1" applyBorder="1" applyAlignment="1" applyProtection="1">
      <alignment horizontal="right" vertical="center" wrapText="1"/>
    </xf>
    <xf numFmtId="4" fontId="0" fillId="5" borderId="1" xfId="0" applyNumberFormat="1" applyFill="1" applyBorder="1" applyAlignment="1">
      <alignment vertical="center"/>
    </xf>
    <xf numFmtId="0" fontId="8" fillId="8" borderId="1" xfId="3" applyFont="1" applyFill="1" applyBorder="1" applyAlignment="1">
      <alignment horizontal="center" vertical="center" wrapText="1"/>
    </xf>
    <xf numFmtId="0" fontId="8" fillId="9" borderId="1" xfId="0" applyFont="1" applyFill="1" applyBorder="1"/>
    <xf numFmtId="0" fontId="10" fillId="9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 vertical="center"/>
    </xf>
    <xf numFmtId="0" fontId="8" fillId="10" borderId="1" xfId="0" applyFont="1" applyFill="1" applyBorder="1"/>
    <xf numFmtId="0" fontId="10" fillId="10" borderId="1" xfId="0" applyFont="1" applyFill="1" applyBorder="1"/>
    <xf numFmtId="0" fontId="10" fillId="0" borderId="1" xfId="0" applyFont="1" applyBorder="1" applyAlignment="1">
      <alignment horizontal="center"/>
    </xf>
    <xf numFmtId="0" fontId="8" fillId="0" borderId="1" xfId="0" applyFont="1" applyBorder="1"/>
    <xf numFmtId="0" fontId="10" fillId="0" borderId="1" xfId="0" applyFont="1" applyBorder="1"/>
    <xf numFmtId="0" fontId="12" fillId="11" borderId="1" xfId="3" applyFont="1" applyFill="1" applyBorder="1" applyAlignment="1">
      <alignment horizontal="center" vertical="center" wrapText="1"/>
    </xf>
    <xf numFmtId="0" fontId="12" fillId="12" borderId="1" xfId="3" applyFont="1" applyFill="1" applyBorder="1" applyAlignment="1">
      <alignment horizontal="center" vertical="center" wrapText="1"/>
    </xf>
    <xf numFmtId="0" fontId="12" fillId="12" borderId="1" xfId="3" applyFont="1" applyFill="1" applyBorder="1" applyAlignment="1">
      <alignment vertical="center" wrapText="1"/>
    </xf>
    <xf numFmtId="164" fontId="8" fillId="12" borderId="1" xfId="1" applyFont="1" applyFill="1" applyBorder="1" applyAlignment="1" applyProtection="1">
      <alignment horizontal="center" vertical="center" wrapText="1"/>
    </xf>
    <xf numFmtId="164" fontId="12" fillId="12" borderId="1" xfId="1" applyFont="1" applyFill="1" applyBorder="1" applyAlignment="1" applyProtection="1">
      <alignment horizontal="right" vertical="center" wrapText="1"/>
    </xf>
    <xf numFmtId="0" fontId="12" fillId="0" borderId="1" xfId="3" applyFont="1" applyBorder="1" applyAlignment="1">
      <alignment horizontal="center" vertical="center" wrapText="1"/>
    </xf>
    <xf numFmtId="0" fontId="9" fillId="13" borderId="1" xfId="3" applyFont="1" applyFill="1" applyBorder="1" applyAlignment="1">
      <alignment horizontal="center" vertical="center" wrapText="1"/>
    </xf>
    <xf numFmtId="0" fontId="12" fillId="13" borderId="1" xfId="3" applyFont="1" applyFill="1" applyBorder="1" applyAlignment="1">
      <alignment horizontal="left" vertical="center" wrapText="1"/>
    </xf>
    <xf numFmtId="2" fontId="8" fillId="13" borderId="1" xfId="1" applyNumberFormat="1" applyFont="1" applyFill="1" applyBorder="1" applyAlignment="1" applyProtection="1">
      <alignment horizontal="center" vertical="center" wrapText="1"/>
    </xf>
    <xf numFmtId="164" fontId="8" fillId="13" borderId="1" xfId="1" applyFont="1" applyFill="1" applyBorder="1" applyAlignment="1" applyProtection="1">
      <alignment horizontal="right" vertical="center" wrapText="1"/>
    </xf>
    <xf numFmtId="0" fontId="12" fillId="13" borderId="1" xfId="3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8" borderId="1" xfId="0" applyFont="1" applyFill="1" applyBorder="1"/>
    <xf numFmtId="0" fontId="12" fillId="8" borderId="1" xfId="3" applyFont="1" applyFill="1" applyBorder="1" applyAlignment="1">
      <alignment horizontal="center" vertical="center" wrapText="1"/>
    </xf>
    <xf numFmtId="0" fontId="8" fillId="8" borderId="1" xfId="3" applyFont="1" applyFill="1" applyBorder="1" applyAlignment="1">
      <alignment horizontal="center"/>
    </xf>
    <xf numFmtId="0" fontId="9" fillId="8" borderId="1" xfId="3" applyFont="1" applyFill="1" applyBorder="1" applyAlignment="1">
      <alignment horizontal="center" wrapText="1"/>
    </xf>
    <xf numFmtId="0" fontId="12" fillId="8" borderId="1" xfId="0" applyFont="1" applyFill="1" applyBorder="1"/>
    <xf numFmtId="2" fontId="8" fillId="8" borderId="1" xfId="1" applyNumberFormat="1" applyFont="1" applyFill="1" applyBorder="1" applyAlignment="1" applyProtection="1">
      <alignment horizontal="center" wrapText="1"/>
    </xf>
    <xf numFmtId="164" fontId="8" fillId="8" borderId="1" xfId="1" applyFont="1" applyFill="1" applyBorder="1" applyAlignment="1" applyProtection="1">
      <alignment horizontal="right" wrapText="1"/>
    </xf>
    <xf numFmtId="0" fontId="12" fillId="8" borderId="1" xfId="3" applyFont="1" applyFill="1" applyBorder="1" applyAlignment="1">
      <alignment horizontal="center" vertical="center"/>
    </xf>
    <xf numFmtId="2" fontId="8" fillId="8" borderId="1" xfId="1" applyNumberFormat="1" applyFont="1" applyFill="1" applyBorder="1" applyAlignment="1" applyProtection="1">
      <alignment horizontal="center" vertical="center" wrapText="1"/>
    </xf>
    <xf numFmtId="0" fontId="9" fillId="8" borderId="1" xfId="3" applyFont="1" applyFill="1" applyBorder="1" applyAlignment="1">
      <alignment horizontal="center" vertical="center" wrapText="1"/>
    </xf>
    <xf numFmtId="164" fontId="8" fillId="8" borderId="1" xfId="1" applyFont="1" applyFill="1" applyBorder="1" applyAlignment="1" applyProtection="1">
      <alignment horizontal="right" vertical="center" wrapText="1"/>
    </xf>
    <xf numFmtId="4" fontId="14" fillId="4" borderId="1" xfId="0" applyNumberFormat="1" applyFont="1" applyFill="1" applyBorder="1" applyAlignment="1">
      <alignment vertical="center"/>
    </xf>
    <xf numFmtId="4" fontId="10" fillId="9" borderId="1" xfId="0" applyNumberFormat="1" applyFont="1" applyFill="1" applyBorder="1"/>
    <xf numFmtId="4" fontId="10" fillId="10" borderId="1" xfId="0" applyNumberFormat="1" applyFont="1" applyFill="1" applyBorder="1"/>
    <xf numFmtId="4" fontId="8" fillId="0" borderId="1" xfId="0" applyNumberFormat="1" applyFont="1" applyBorder="1"/>
    <xf numFmtId="4" fontId="8" fillId="8" borderId="1" xfId="0" applyNumberFormat="1" applyFont="1" applyFill="1" applyBorder="1"/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vertical="center" wrapText="1"/>
    </xf>
    <xf numFmtId="0" fontId="0" fillId="6" borderId="0" xfId="0" applyFill="1" applyAlignment="1">
      <alignment wrapText="1"/>
    </xf>
    <xf numFmtId="2" fontId="5" fillId="5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8" fillId="9" borderId="1" xfId="0" applyFont="1" applyFill="1" applyBorder="1" applyAlignment="1">
      <alignment wrapText="1"/>
    </xf>
    <xf numFmtId="0" fontId="10" fillId="9" borderId="1" xfId="0" applyFont="1" applyFill="1" applyBorder="1" applyAlignment="1">
      <alignment horizontal="center" wrapText="1"/>
    </xf>
    <xf numFmtId="4" fontId="10" fillId="9" borderId="1" xfId="0" applyNumberFormat="1" applyFont="1" applyFill="1" applyBorder="1" applyAlignment="1">
      <alignment wrapText="1"/>
    </xf>
    <xf numFmtId="0" fontId="10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wrapText="1"/>
    </xf>
    <xf numFmtId="0" fontId="10" fillId="10" borderId="1" xfId="0" applyFont="1" applyFill="1" applyBorder="1" applyAlignment="1">
      <alignment wrapText="1"/>
    </xf>
    <xf numFmtId="4" fontId="10" fillId="10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8" fillId="8" borderId="1" xfId="3" applyFont="1" applyFill="1" applyBorder="1" applyAlignment="1">
      <alignment horizontal="center" wrapText="1"/>
    </xf>
    <xf numFmtId="0" fontId="12" fillId="8" borderId="1" xfId="0" applyFont="1" applyFill="1" applyBorder="1" applyAlignment="1">
      <alignment wrapText="1"/>
    </xf>
    <xf numFmtId="0" fontId="8" fillId="8" borderId="1" xfId="0" applyFont="1" applyFill="1" applyBorder="1" applyAlignment="1">
      <alignment wrapText="1"/>
    </xf>
    <xf numFmtId="4" fontId="8" fillId="8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6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2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5" fillId="14" borderId="1" xfId="0" applyFont="1" applyFill="1" applyBorder="1" applyAlignment="1">
      <alignment vertical="center" wrapText="1"/>
    </xf>
    <xf numFmtId="2" fontId="5" fillId="14" borderId="1" xfId="1" applyNumberFormat="1" applyFont="1" applyFill="1" applyBorder="1" applyAlignment="1" applyProtection="1">
      <alignment horizontal="center" vertical="center" wrapText="1"/>
    </xf>
    <xf numFmtId="164" fontId="5" fillId="14" borderId="1" xfId="1" applyFont="1" applyFill="1" applyBorder="1" applyAlignment="1" applyProtection="1">
      <alignment horizontal="right" vertical="center" wrapText="1"/>
    </xf>
    <xf numFmtId="4" fontId="5" fillId="8" borderId="1" xfId="0" applyNumberFormat="1" applyFont="1" applyFill="1" applyBorder="1" applyAlignment="1">
      <alignment vertical="center" wrapText="1"/>
    </xf>
    <xf numFmtId="0" fontId="0" fillId="8" borderId="0" xfId="0" applyFill="1" applyAlignment="1">
      <alignment wrapText="1"/>
    </xf>
    <xf numFmtId="0" fontId="3" fillId="14" borderId="1" xfId="2" applyFont="1" applyFill="1" applyBorder="1" applyAlignment="1">
      <alignment horizontal="center" vertical="center" wrapText="1"/>
    </xf>
    <xf numFmtId="0" fontId="1" fillId="14" borderId="1" xfId="2" applyFont="1" applyFill="1" applyBorder="1" applyAlignment="1">
      <alignment horizontal="center" vertical="center" wrapText="1"/>
    </xf>
    <xf numFmtId="0" fontId="3" fillId="14" borderId="1" xfId="2" applyFont="1" applyFill="1" applyBorder="1" applyAlignment="1">
      <alignment horizontal="left" vertical="center" wrapText="1"/>
    </xf>
    <xf numFmtId="4" fontId="5" fillId="14" borderId="1" xfId="1" applyNumberFormat="1" applyFont="1" applyFill="1" applyBorder="1" applyAlignment="1" applyProtection="1">
      <alignment horizontal="right" vertical="center" wrapText="1"/>
    </xf>
    <xf numFmtId="4" fontId="5" fillId="14" borderId="1" xfId="0" applyNumberFormat="1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2" fontId="5" fillId="15" borderId="1" xfId="1" applyNumberFormat="1" applyFont="1" applyFill="1" applyBorder="1" applyAlignment="1" applyProtection="1">
      <alignment horizontal="center" vertical="center" wrapText="1"/>
    </xf>
    <xf numFmtId="4" fontId="5" fillId="15" borderId="1" xfId="0" applyNumberFormat="1" applyFont="1" applyFill="1" applyBorder="1" applyAlignment="1">
      <alignment vertical="center" wrapText="1"/>
    </xf>
    <xf numFmtId="0" fontId="5" fillId="15" borderId="1" xfId="0" applyFont="1" applyFill="1" applyBorder="1" applyAlignment="1">
      <alignment vertical="center" wrapText="1"/>
    </xf>
    <xf numFmtId="0" fontId="3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 wrapText="1"/>
    </xf>
    <xf numFmtId="0" fontId="0" fillId="14" borderId="1" xfId="0" applyFill="1" applyBorder="1" applyAlignment="1">
      <alignment horizontal="right" vertical="center" wrapText="1"/>
    </xf>
    <xf numFmtId="4" fontId="0" fillId="14" borderId="1" xfId="0" applyNumberFormat="1" applyFill="1" applyBorder="1" applyAlignment="1">
      <alignment vertical="center" wrapText="1"/>
    </xf>
    <xf numFmtId="0" fontId="3" fillId="15" borderId="1" xfId="2" applyFont="1" applyFill="1" applyBorder="1" applyAlignment="1">
      <alignment horizontal="center" vertical="center" wrapText="1"/>
    </xf>
    <xf numFmtId="0" fontId="1" fillId="15" borderId="1" xfId="2" applyFont="1" applyFill="1" applyBorder="1" applyAlignment="1">
      <alignment horizontal="center" vertical="center" wrapText="1"/>
    </xf>
    <xf numFmtId="0" fontId="3" fillId="15" borderId="1" xfId="2" applyFont="1" applyFill="1" applyBorder="1" applyAlignment="1">
      <alignment horizontal="left" vertical="center" wrapText="1"/>
    </xf>
    <xf numFmtId="164" fontId="5" fillId="15" borderId="1" xfId="1" applyFont="1" applyFill="1" applyBorder="1" applyAlignment="1" applyProtection="1">
      <alignment horizontal="right" vertical="center" wrapText="1"/>
    </xf>
    <xf numFmtId="4" fontId="5" fillId="15" borderId="1" xfId="1" applyNumberFormat="1" applyFont="1" applyFill="1" applyBorder="1" applyAlignment="1" applyProtection="1">
      <alignment horizontal="right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vertical="center" wrapText="1"/>
    </xf>
    <xf numFmtId="2" fontId="5" fillId="15" borderId="1" xfId="0" applyNumberFormat="1" applyFont="1" applyFill="1" applyBorder="1" applyAlignment="1">
      <alignment horizontal="center" vertical="center" wrapText="1"/>
    </xf>
    <xf numFmtId="2" fontId="5" fillId="15" borderId="1" xfId="1" applyNumberFormat="1" applyFont="1" applyFill="1" applyBorder="1" applyAlignment="1" applyProtection="1">
      <alignment horizontal="right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2" fontId="5" fillId="14" borderId="1" xfId="0" applyNumberFormat="1" applyFont="1" applyFill="1" applyBorder="1" applyAlignment="1">
      <alignment horizontal="center" vertical="center" wrapText="1"/>
    </xf>
    <xf numFmtId="2" fontId="5" fillId="14" borderId="1" xfId="1" applyNumberFormat="1" applyFont="1" applyFill="1" applyBorder="1" applyAlignment="1" applyProtection="1">
      <alignment horizontal="right" vertical="center" wrapText="1"/>
    </xf>
    <xf numFmtId="4" fontId="0" fillId="8" borderId="0" xfId="0" applyNumberFormat="1" applyFill="1" applyAlignment="1">
      <alignment wrapText="1"/>
    </xf>
    <xf numFmtId="0" fontId="8" fillId="16" borderId="1" xfId="3" applyFont="1" applyFill="1" applyBorder="1" applyAlignment="1">
      <alignment horizontal="center" vertical="center" wrapText="1"/>
    </xf>
    <xf numFmtId="2" fontId="8" fillId="16" borderId="1" xfId="1" applyNumberFormat="1" applyFont="1" applyFill="1" applyBorder="1" applyAlignment="1" applyProtection="1">
      <alignment horizontal="center" vertical="center" wrapText="1"/>
    </xf>
    <xf numFmtId="164" fontId="8" fillId="16" borderId="1" xfId="1" applyFont="1" applyFill="1" applyBorder="1" applyAlignment="1" applyProtection="1">
      <alignment horizontal="right" vertical="center" wrapText="1"/>
    </xf>
    <xf numFmtId="0" fontId="12" fillId="17" borderId="1" xfId="3" applyFont="1" applyFill="1" applyBorder="1" applyAlignment="1">
      <alignment horizontal="center" vertical="center" wrapText="1"/>
    </xf>
    <xf numFmtId="0" fontId="9" fillId="17" borderId="1" xfId="3" applyFont="1" applyFill="1" applyBorder="1" applyAlignment="1">
      <alignment horizontal="center" vertical="center" wrapText="1"/>
    </xf>
    <xf numFmtId="0" fontId="12" fillId="17" borderId="1" xfId="3" applyFont="1" applyFill="1" applyBorder="1" applyAlignment="1">
      <alignment horizontal="left" vertical="center" wrapText="1"/>
    </xf>
    <xf numFmtId="2" fontId="8" fillId="17" borderId="1" xfId="1" applyNumberFormat="1" applyFont="1" applyFill="1" applyBorder="1" applyAlignment="1" applyProtection="1">
      <alignment horizontal="center" vertical="center" wrapText="1"/>
    </xf>
    <xf numFmtId="164" fontId="8" fillId="17" borderId="1" xfId="1" applyFont="1" applyFill="1" applyBorder="1" applyAlignment="1" applyProtection="1">
      <alignment horizontal="right" vertical="center" wrapText="1"/>
    </xf>
    <xf numFmtId="4" fontId="8" fillId="16" borderId="1" xfId="1" applyNumberFormat="1" applyFont="1" applyFill="1" applyBorder="1" applyAlignment="1" applyProtection="1">
      <alignment horizontal="right" vertical="center" wrapText="1"/>
    </xf>
    <xf numFmtId="2" fontId="5" fillId="8" borderId="1" xfId="1" applyNumberFormat="1" applyFont="1" applyFill="1" applyBorder="1" applyAlignment="1" applyProtection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0" borderId="0" xfId="3" applyAlignment="1">
      <alignment horizontal="center" vertical="center" wrapText="1"/>
    </xf>
    <xf numFmtId="164" fontId="1" fillId="0" borderId="0" xfId="1" applyFont="1" applyBorder="1" applyAlignment="1" applyProtection="1">
      <alignment horizontal="center" vertical="center" wrapText="1"/>
    </xf>
    <xf numFmtId="164" fontId="1" fillId="0" borderId="0" xfId="1" applyFont="1" applyBorder="1" applyAlignment="1" applyProtection="1">
      <alignment vertical="center" wrapText="1"/>
    </xf>
    <xf numFmtId="0" fontId="3" fillId="18" borderId="4" xfId="0" applyFont="1" applyFill="1" applyBorder="1" applyAlignment="1">
      <alignment wrapText="1"/>
    </xf>
    <xf numFmtId="0" fontId="3" fillId="18" borderId="6" xfId="0" applyFont="1" applyFill="1" applyBorder="1" applyAlignment="1">
      <alignment wrapText="1"/>
    </xf>
    <xf numFmtId="4" fontId="3" fillId="18" borderId="9" xfId="0" applyNumberFormat="1" applyFont="1" applyFill="1" applyBorder="1"/>
    <xf numFmtId="0" fontId="4" fillId="19" borderId="1" xfId="0" applyFont="1" applyFill="1" applyBorder="1" applyAlignment="1">
      <alignment horizontal="center" vertical="center"/>
    </xf>
    <xf numFmtId="164" fontId="15" fillId="20" borderId="1" xfId="1" applyFont="1" applyFill="1" applyBorder="1" applyAlignment="1" applyProtection="1">
      <alignment horizontal="center" vertical="center"/>
    </xf>
    <xf numFmtId="0" fontId="5" fillId="19" borderId="1" xfId="0" applyFont="1" applyFill="1" applyBorder="1" applyAlignment="1">
      <alignment horizontal="center" vertical="center" wrapText="1"/>
    </xf>
    <xf numFmtId="0" fontId="5" fillId="20" borderId="1" xfId="0" applyFont="1" applyFill="1" applyBorder="1" applyAlignment="1">
      <alignment horizontal="center" vertical="center" wrapText="1"/>
    </xf>
    <xf numFmtId="2" fontId="5" fillId="20" borderId="1" xfId="0" applyNumberFormat="1" applyFont="1" applyFill="1" applyBorder="1" applyAlignment="1">
      <alignment horizontal="center" vertical="center" wrapText="1"/>
    </xf>
    <xf numFmtId="167" fontId="5" fillId="2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1" fillId="0" borderId="1" xfId="1" applyFont="1" applyFill="1" applyBorder="1" applyAlignment="1" applyProtection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164" fontId="15" fillId="21" borderId="1" xfId="1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167" fontId="5" fillId="8" borderId="1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 wrapText="1"/>
    </xf>
    <xf numFmtId="167" fontId="5" fillId="8" borderId="1" xfId="0" applyNumberFormat="1" applyFont="1" applyFill="1" applyBorder="1" applyAlignment="1">
      <alignment horizontal="center" vertical="center" wrapText="1"/>
    </xf>
    <xf numFmtId="164" fontId="1" fillId="8" borderId="1" xfId="1" applyFont="1" applyFill="1" applyBorder="1" applyAlignment="1" applyProtection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11" fillId="0" borderId="0" xfId="0" applyFont="1" applyAlignment="1">
      <alignment horizontal="justify" vertical="center"/>
    </xf>
    <xf numFmtId="0" fontId="5" fillId="22" borderId="1" xfId="0" applyFont="1" applyFill="1" applyBorder="1" applyAlignment="1">
      <alignment horizontal="center"/>
    </xf>
    <xf numFmtId="0" fontId="5" fillId="22" borderId="1" xfId="0" applyFont="1" applyFill="1" applyBorder="1"/>
    <xf numFmtId="0" fontId="5" fillId="22" borderId="1" xfId="0" applyFont="1" applyFill="1" applyBorder="1" applyAlignment="1">
      <alignment vertical="center"/>
    </xf>
    <xf numFmtId="2" fontId="5" fillId="22" borderId="1" xfId="0" applyNumberFormat="1" applyFont="1" applyFill="1" applyBorder="1" applyAlignment="1">
      <alignment horizontal="center"/>
    </xf>
    <xf numFmtId="0" fontId="5" fillId="22" borderId="1" xfId="0" applyFont="1" applyFill="1" applyBorder="1" applyAlignment="1">
      <alignment horizontal="right" vertical="center"/>
    </xf>
    <xf numFmtId="4" fontId="5" fillId="22" borderId="1" xfId="0" applyNumberFormat="1" applyFont="1" applyFill="1" applyBorder="1" applyAlignment="1">
      <alignment vertical="center"/>
    </xf>
    <xf numFmtId="0" fontId="1" fillId="23" borderId="1" xfId="2" applyFont="1" applyFill="1" applyBorder="1" applyAlignment="1">
      <alignment horizontal="center" vertical="center" wrapText="1"/>
    </xf>
    <xf numFmtId="0" fontId="1" fillId="23" borderId="1" xfId="2" applyFont="1" applyFill="1" applyBorder="1" applyAlignment="1">
      <alignment horizontal="center" vertical="center"/>
    </xf>
    <xf numFmtId="0" fontId="1" fillId="23" borderId="1" xfId="0" applyFont="1" applyFill="1" applyBorder="1" applyAlignment="1">
      <alignment vertical="center" wrapText="1"/>
    </xf>
    <xf numFmtId="2" fontId="1" fillId="23" borderId="1" xfId="1" applyNumberFormat="1" applyFont="1" applyFill="1" applyBorder="1" applyAlignment="1" applyProtection="1">
      <alignment horizontal="center" vertical="center" wrapText="1"/>
    </xf>
    <xf numFmtId="164" fontId="1" fillId="23" borderId="1" xfId="1" applyFont="1" applyFill="1" applyBorder="1" applyAlignment="1" applyProtection="1">
      <alignment horizontal="right" vertical="center" wrapText="1"/>
    </xf>
    <xf numFmtId="0" fontId="1" fillId="23" borderId="1" xfId="0" applyFont="1" applyFill="1" applyBorder="1" applyAlignment="1">
      <alignment vertical="center"/>
    </xf>
    <xf numFmtId="0" fontId="5" fillId="23" borderId="1" xfId="2" applyFont="1" applyFill="1" applyBorder="1" applyAlignment="1">
      <alignment horizontal="center" vertical="center" wrapText="1"/>
    </xf>
    <xf numFmtId="0" fontId="5" fillId="23" borderId="1" xfId="2" applyFont="1" applyFill="1" applyBorder="1" applyAlignment="1">
      <alignment horizontal="center" vertical="center"/>
    </xf>
    <xf numFmtId="0" fontId="5" fillId="23" borderId="1" xfId="0" applyFont="1" applyFill="1" applyBorder="1" applyAlignment="1">
      <alignment vertical="center"/>
    </xf>
    <xf numFmtId="2" fontId="5" fillId="23" borderId="1" xfId="1" applyNumberFormat="1" applyFont="1" applyFill="1" applyBorder="1" applyAlignment="1" applyProtection="1">
      <alignment horizontal="center" vertical="center" wrapText="1"/>
    </xf>
    <xf numFmtId="0" fontId="5" fillId="23" borderId="1" xfId="0" applyFont="1" applyFill="1" applyBorder="1" applyAlignment="1">
      <alignment horizontal="center" vertical="center" wrapText="1"/>
    </xf>
    <xf numFmtId="0" fontId="5" fillId="23" borderId="1" xfId="0" applyFont="1" applyFill="1" applyBorder="1" applyAlignment="1">
      <alignment horizontal="center" vertical="center"/>
    </xf>
    <xf numFmtId="0" fontId="5" fillId="23" borderId="1" xfId="2" applyFont="1" applyFill="1" applyBorder="1" applyAlignment="1">
      <alignment vertical="center"/>
    </xf>
    <xf numFmtId="2" fontId="5" fillId="23" borderId="1" xfId="2" applyNumberFormat="1" applyFont="1" applyFill="1" applyBorder="1" applyAlignment="1">
      <alignment horizontal="center" vertical="center"/>
    </xf>
    <xf numFmtId="0" fontId="5" fillId="23" borderId="1" xfId="0" applyFont="1" applyFill="1" applyBorder="1" applyAlignment="1">
      <alignment vertical="center" wrapText="1"/>
    </xf>
    <xf numFmtId="0" fontId="5" fillId="23" borderId="1" xfId="2" applyFont="1" applyFill="1" applyBorder="1" applyAlignment="1">
      <alignment vertical="center" wrapText="1"/>
    </xf>
    <xf numFmtId="2" fontId="5" fillId="23" borderId="1" xfId="0" applyNumberFormat="1" applyFont="1" applyFill="1" applyBorder="1" applyAlignment="1">
      <alignment vertical="center" wrapText="1"/>
    </xf>
    <xf numFmtId="4" fontId="5" fillId="23" borderId="1" xfId="0" applyNumberFormat="1" applyFont="1" applyFill="1" applyBorder="1" applyAlignment="1">
      <alignment vertical="center"/>
    </xf>
    <xf numFmtId="0" fontId="5" fillId="23" borderId="1" xfId="0" applyFont="1" applyFill="1" applyBorder="1" applyAlignment="1">
      <alignment horizontal="right" vertical="center"/>
    </xf>
    <xf numFmtId="2" fontId="5" fillId="23" borderId="1" xfId="2" applyNumberFormat="1" applyFont="1" applyFill="1" applyBorder="1" applyAlignment="1">
      <alignment horizontal="center" vertical="center" wrapText="1"/>
    </xf>
    <xf numFmtId="2" fontId="5" fillId="23" borderId="1" xfId="0" applyNumberFormat="1" applyFont="1" applyFill="1" applyBorder="1" applyAlignment="1">
      <alignment horizontal="right" vertical="center" wrapText="1"/>
    </xf>
    <xf numFmtId="0" fontId="8" fillId="22" borderId="1" xfId="0" applyFont="1" applyFill="1" applyBorder="1" applyAlignment="1">
      <alignment horizontal="center" vertical="center" wrapText="1"/>
    </xf>
    <xf numFmtId="0" fontId="9" fillId="22" borderId="1" xfId="0" applyFont="1" applyFill="1" applyBorder="1" applyAlignment="1">
      <alignment vertical="center" wrapText="1"/>
    </xf>
    <xf numFmtId="0" fontId="8" fillId="22" borderId="1" xfId="3" applyFont="1" applyFill="1" applyBorder="1" applyAlignment="1">
      <alignment horizontal="center" vertical="center" wrapText="1"/>
    </xf>
    <xf numFmtId="2" fontId="8" fillId="22" borderId="1" xfId="0" applyNumberFormat="1" applyFont="1" applyFill="1" applyBorder="1" applyAlignment="1">
      <alignment horizontal="right" vertical="center" wrapText="1"/>
    </xf>
    <xf numFmtId="4" fontId="8" fillId="22" borderId="1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wrapText="1"/>
    </xf>
    <xf numFmtId="2" fontId="8" fillId="22" borderId="1" xfId="3" applyNumberFormat="1" applyFont="1" applyFill="1" applyBorder="1" applyAlignment="1">
      <alignment horizontal="center" vertical="center" wrapText="1"/>
    </xf>
    <xf numFmtId="0" fontId="5" fillId="23" borderId="1" xfId="2" applyFont="1" applyFill="1" applyBorder="1" applyAlignment="1">
      <alignment horizontal="left" vertical="center"/>
    </xf>
    <xf numFmtId="164" fontId="5" fillId="23" borderId="1" xfId="1" applyFont="1" applyFill="1" applyBorder="1" applyAlignment="1" applyProtection="1">
      <alignment horizontal="right" vertical="center" wrapText="1"/>
    </xf>
    <xf numFmtId="0" fontId="5" fillId="23" borderId="1" xfId="0" applyFont="1" applyFill="1" applyBorder="1" applyAlignment="1">
      <alignment horizontal="left" vertical="center"/>
    </xf>
    <xf numFmtId="164" fontId="5" fillId="23" borderId="1" xfId="1" applyFont="1" applyFill="1" applyBorder="1" applyAlignment="1" applyProtection="1">
      <alignment horizontal="center" vertical="center" wrapText="1"/>
    </xf>
    <xf numFmtId="2" fontId="5" fillId="23" borderId="1" xfId="0" applyNumberFormat="1" applyFont="1" applyFill="1" applyBorder="1" applyAlignment="1">
      <alignment horizontal="right" vertical="center"/>
    </xf>
    <xf numFmtId="0" fontId="5" fillId="25" borderId="1" xfId="2" applyFont="1" applyFill="1" applyBorder="1" applyAlignment="1">
      <alignment horizontal="center" vertical="center" wrapText="1"/>
    </xf>
    <xf numFmtId="0" fontId="5" fillId="25" borderId="1" xfId="2" applyFont="1" applyFill="1" applyBorder="1" applyAlignment="1">
      <alignment horizontal="center" vertical="center"/>
    </xf>
    <xf numFmtId="0" fontId="5" fillId="25" borderId="0" xfId="0" applyFont="1" applyFill="1" applyAlignment="1">
      <alignment horizontal="left" vertical="center"/>
    </xf>
    <xf numFmtId="2" fontId="5" fillId="25" borderId="1" xfId="1" applyNumberFormat="1" applyFont="1" applyFill="1" applyBorder="1" applyAlignment="1" applyProtection="1">
      <alignment horizontal="center" vertical="center" wrapText="1"/>
    </xf>
    <xf numFmtId="164" fontId="1" fillId="25" borderId="1" xfId="1" applyFont="1" applyFill="1" applyBorder="1" applyAlignment="1" applyProtection="1">
      <alignment horizontal="right" vertical="center" wrapText="1"/>
    </xf>
    <xf numFmtId="0" fontId="5" fillId="25" borderId="1" xfId="0" applyFont="1" applyFill="1" applyBorder="1" applyAlignment="1">
      <alignment horizontal="right" vertical="center"/>
    </xf>
    <xf numFmtId="4" fontId="5" fillId="25" borderId="1" xfId="0" applyNumberFormat="1" applyFont="1" applyFill="1" applyBorder="1" applyAlignment="1">
      <alignment vertical="center"/>
    </xf>
    <xf numFmtId="0" fontId="5" fillId="25" borderId="1" xfId="0" applyFont="1" applyFill="1" applyBorder="1" applyAlignment="1">
      <alignment horizontal="left" vertical="center"/>
    </xf>
    <xf numFmtId="2" fontId="5" fillId="25" borderId="10" xfId="1" applyNumberFormat="1" applyFont="1" applyFill="1" applyBorder="1" applyAlignment="1" applyProtection="1">
      <alignment horizontal="right" vertical="center" wrapText="1"/>
    </xf>
    <xf numFmtId="4" fontId="5" fillId="23" borderId="1" xfId="0" applyNumberFormat="1" applyFont="1" applyFill="1" applyBorder="1" applyAlignment="1">
      <alignment horizontal="right" vertical="center"/>
    </xf>
    <xf numFmtId="0" fontId="5" fillId="26" borderId="1" xfId="0" applyFont="1" applyFill="1" applyBorder="1" applyAlignment="1">
      <alignment horizontal="center" vertical="center"/>
    </xf>
    <xf numFmtId="0" fontId="5" fillId="26" borderId="1" xfId="0" applyFont="1" applyFill="1" applyBorder="1" applyAlignment="1">
      <alignment vertical="center" wrapText="1"/>
    </xf>
    <xf numFmtId="0" fontId="0" fillId="26" borderId="1" xfId="0" applyFill="1" applyBorder="1" applyAlignment="1">
      <alignment horizontal="center" vertical="center"/>
    </xf>
    <xf numFmtId="0" fontId="0" fillId="26" borderId="1" xfId="0" applyFill="1" applyBorder="1" applyAlignment="1">
      <alignment vertical="center"/>
    </xf>
    <xf numFmtId="0" fontId="5" fillId="23" borderId="0" xfId="0" applyFont="1" applyFill="1" applyAlignment="1">
      <alignment vertical="center"/>
    </xf>
    <xf numFmtId="2" fontId="0" fillId="23" borderId="1" xfId="0" applyNumberFormat="1" applyFill="1" applyBorder="1" applyAlignment="1">
      <alignment horizontal="center" vertical="center"/>
    </xf>
    <xf numFmtId="0" fontId="8" fillId="22" borderId="1" xfId="0" applyFont="1" applyFill="1" applyBorder="1" applyAlignment="1">
      <alignment wrapText="1"/>
    </xf>
    <xf numFmtId="2" fontId="8" fillId="22" borderId="1" xfId="1" applyNumberFormat="1" applyFont="1" applyFill="1" applyBorder="1" applyAlignment="1" applyProtection="1">
      <alignment horizontal="center" vertical="center" wrapText="1"/>
    </xf>
    <xf numFmtId="164" fontId="8" fillId="22" borderId="1" xfId="1" applyFont="1" applyFill="1" applyBorder="1" applyAlignment="1" applyProtection="1">
      <alignment horizontal="right" vertical="center" wrapText="1"/>
    </xf>
    <xf numFmtId="4" fontId="5" fillId="22" borderId="1" xfId="0" applyNumberFormat="1" applyFont="1" applyFill="1" applyBorder="1" applyAlignment="1">
      <alignment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5" fillId="25" borderId="11" xfId="0" applyFont="1" applyFill="1" applyBorder="1" applyAlignment="1">
      <alignment horizontal="center" vertical="center"/>
    </xf>
    <xf numFmtId="0" fontId="5" fillId="25" borderId="1" xfId="0" applyFont="1" applyFill="1" applyBorder="1" applyAlignment="1">
      <alignment horizontal="justify" vertical="center"/>
    </xf>
    <xf numFmtId="2" fontId="5" fillId="25" borderId="11" xfId="0" applyNumberFormat="1" applyFont="1" applyFill="1" applyBorder="1" applyAlignment="1">
      <alignment horizontal="center" vertical="center"/>
    </xf>
    <xf numFmtId="0" fontId="5" fillId="25" borderId="11" xfId="0" applyFont="1" applyFill="1" applyBorder="1" applyAlignment="1">
      <alignment horizontal="right" vertical="center"/>
    </xf>
    <xf numFmtId="0" fontId="5" fillId="25" borderId="12" xfId="0" applyFont="1" applyFill="1" applyBorder="1" applyAlignment="1">
      <alignment horizontal="center" vertical="center" wrapText="1"/>
    </xf>
    <xf numFmtId="0" fontId="5" fillId="25" borderId="13" xfId="0" applyFont="1" applyFill="1" applyBorder="1" applyAlignment="1">
      <alignment horizontal="center" vertical="center" wrapText="1"/>
    </xf>
    <xf numFmtId="0" fontId="5" fillId="25" borderId="0" xfId="0" applyFont="1" applyFill="1" applyAlignment="1">
      <alignment vertical="center" wrapText="1"/>
    </xf>
    <xf numFmtId="2" fontId="5" fillId="25" borderId="13" xfId="0" applyNumberFormat="1" applyFont="1" applyFill="1" applyBorder="1" applyAlignment="1">
      <alignment horizontal="center" vertical="center" wrapText="1"/>
    </xf>
    <xf numFmtId="0" fontId="5" fillId="25" borderId="13" xfId="0" applyFont="1" applyFill="1" applyBorder="1" applyAlignment="1">
      <alignment vertical="center" wrapText="1"/>
    </xf>
    <xf numFmtId="4" fontId="5" fillId="22" borderId="11" xfId="0" applyNumberFormat="1" applyFont="1" applyFill="1" applyBorder="1" applyAlignment="1">
      <alignment vertical="center" wrapText="1"/>
    </xf>
    <xf numFmtId="0" fontId="5" fillId="25" borderId="1" xfId="0" applyFont="1" applyFill="1" applyBorder="1" applyAlignment="1">
      <alignment horizontal="center" vertical="center" wrapText="1"/>
    </xf>
    <xf numFmtId="0" fontId="5" fillId="25" borderId="1" xfId="0" applyFont="1" applyFill="1" applyBorder="1" applyAlignment="1">
      <alignment vertical="center" wrapText="1"/>
    </xf>
    <xf numFmtId="2" fontId="5" fillId="25" borderId="1" xfId="0" applyNumberFormat="1" applyFont="1" applyFill="1" applyBorder="1" applyAlignment="1">
      <alignment horizontal="center" vertical="center" wrapText="1"/>
    </xf>
    <xf numFmtId="2" fontId="5" fillId="25" borderId="1" xfId="0" applyNumberFormat="1" applyFont="1" applyFill="1" applyBorder="1" applyAlignment="1">
      <alignment vertical="center" wrapText="1"/>
    </xf>
    <xf numFmtId="0" fontId="5" fillId="22" borderId="1" xfId="0" applyFont="1" applyFill="1" applyBorder="1" applyAlignment="1">
      <alignment horizontal="center" vertical="center"/>
    </xf>
    <xf numFmtId="2" fontId="5" fillId="22" borderId="1" xfId="0" applyNumberFormat="1" applyFont="1" applyFill="1" applyBorder="1" applyAlignment="1">
      <alignment horizontal="center" vertical="center"/>
    </xf>
    <xf numFmtId="2" fontId="5" fillId="22" borderId="1" xfId="0" applyNumberFormat="1" applyFont="1" applyFill="1" applyBorder="1" applyAlignment="1">
      <alignment vertical="center"/>
    </xf>
    <xf numFmtId="0" fontId="5" fillId="22" borderId="0" xfId="0" applyFont="1" applyFill="1" applyAlignment="1">
      <alignment vertical="center"/>
    </xf>
    <xf numFmtId="0" fontId="9" fillId="24" borderId="1" xfId="3" applyFont="1" applyFill="1" applyBorder="1" applyAlignment="1">
      <alignment horizontal="center" vertical="center" wrapText="1"/>
    </xf>
    <xf numFmtId="0" fontId="9" fillId="24" borderId="1" xfId="3" applyFont="1" applyFill="1" applyBorder="1" applyAlignment="1">
      <alignment horizontal="center" vertical="center"/>
    </xf>
    <xf numFmtId="0" fontId="9" fillId="24" borderId="1" xfId="0" applyFont="1" applyFill="1" applyBorder="1" applyAlignment="1">
      <alignment wrapText="1"/>
    </xf>
    <xf numFmtId="2" fontId="9" fillId="24" borderId="1" xfId="1" applyNumberFormat="1" applyFont="1" applyFill="1" applyBorder="1" applyAlignment="1" applyProtection="1">
      <alignment horizontal="center" vertical="center" wrapText="1"/>
    </xf>
    <xf numFmtId="164" fontId="9" fillId="24" borderId="1" xfId="1" applyFont="1" applyFill="1" applyBorder="1" applyAlignment="1" applyProtection="1">
      <alignment horizontal="right" vertical="center" wrapText="1"/>
    </xf>
    <xf numFmtId="0" fontId="8" fillId="24" borderId="1" xfId="3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0" applyFont="1" applyFill="1" applyBorder="1"/>
    <xf numFmtId="2" fontId="8" fillId="24" borderId="1" xfId="1" applyNumberFormat="1" applyFont="1" applyFill="1" applyBorder="1" applyAlignment="1" applyProtection="1">
      <alignment horizontal="center" vertical="center" wrapText="1"/>
    </xf>
    <xf numFmtId="164" fontId="8" fillId="24" borderId="1" xfId="1" applyFont="1" applyFill="1" applyBorder="1" applyAlignment="1" applyProtection="1">
      <alignment horizontal="right" vertical="center" wrapText="1"/>
    </xf>
    <xf numFmtId="0" fontId="8" fillId="24" borderId="1" xfId="0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/>
    </xf>
    <xf numFmtId="0" fontId="8" fillId="24" borderId="1" xfId="3" applyFont="1" applyFill="1" applyBorder="1"/>
    <xf numFmtId="2" fontId="8" fillId="24" borderId="1" xfId="3" applyNumberFormat="1" applyFont="1" applyFill="1" applyBorder="1" applyAlignment="1">
      <alignment horizontal="center" vertical="center"/>
    </xf>
    <xf numFmtId="0" fontId="8" fillId="24" borderId="1" xfId="0" applyFont="1" applyFill="1" applyBorder="1" applyAlignment="1">
      <alignment vertical="center" wrapText="1"/>
    </xf>
    <xf numFmtId="0" fontId="8" fillId="24" borderId="1" xfId="0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wrapText="1"/>
    </xf>
    <xf numFmtId="0" fontId="8" fillId="24" borderId="1" xfId="3" applyFont="1" applyFill="1" applyBorder="1" applyAlignment="1">
      <alignment vertical="center" wrapText="1"/>
    </xf>
    <xf numFmtId="2" fontId="8" fillId="24" borderId="1" xfId="0" applyNumberFormat="1" applyFont="1" applyFill="1" applyBorder="1" applyAlignment="1">
      <alignment vertical="center" wrapText="1"/>
    </xf>
    <xf numFmtId="0" fontId="11" fillId="24" borderId="1" xfId="0" applyFont="1" applyFill="1" applyBorder="1" applyAlignment="1">
      <alignment horizontal="center" vertical="center"/>
    </xf>
    <xf numFmtId="2" fontId="8" fillId="24" borderId="1" xfId="3" applyNumberFormat="1" applyFont="1" applyFill="1" applyBorder="1" applyAlignment="1">
      <alignment horizontal="center" vertical="center" wrapText="1"/>
    </xf>
    <xf numFmtId="2" fontId="8" fillId="22" borderId="1" xfId="0" applyNumberFormat="1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0" fontId="8" fillId="24" borderId="1" xfId="3" applyFont="1" applyFill="1" applyBorder="1" applyAlignment="1">
      <alignment horizontal="center" wrapText="1"/>
    </xf>
    <xf numFmtId="2" fontId="8" fillId="24" borderId="1" xfId="1" applyNumberFormat="1" applyFont="1" applyFill="1" applyBorder="1" applyAlignment="1" applyProtection="1">
      <alignment horizontal="center" wrapText="1"/>
    </xf>
    <xf numFmtId="164" fontId="8" fillId="24" borderId="1" xfId="1" applyFont="1" applyFill="1" applyBorder="1" applyAlignment="1" applyProtection="1">
      <alignment horizontal="center" vertical="center" wrapText="1"/>
    </xf>
    <xf numFmtId="0" fontId="11" fillId="24" borderId="1" xfId="3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wrapText="1"/>
    </xf>
    <xf numFmtId="0" fontId="11" fillId="24" borderId="1" xfId="0" applyFont="1" applyFill="1" applyBorder="1" applyAlignment="1">
      <alignment vertical="center" wrapText="1"/>
    </xf>
    <xf numFmtId="0" fontId="8" fillId="24" borderId="1" xfId="0" applyFont="1" applyFill="1" applyBorder="1" applyAlignment="1">
      <alignment wrapText="1"/>
    </xf>
    <xf numFmtId="2" fontId="5" fillId="23" borderId="1" xfId="0" applyNumberFormat="1" applyFont="1" applyFill="1" applyBorder="1" applyAlignment="1">
      <alignment horizontal="center" vertical="center"/>
    </xf>
    <xf numFmtId="2" fontId="5" fillId="23" borderId="1" xfId="0" applyNumberFormat="1" applyFont="1" applyFill="1" applyBorder="1" applyAlignment="1">
      <alignment vertical="center"/>
    </xf>
    <xf numFmtId="0" fontId="9" fillId="22" borderId="1" xfId="3" applyFont="1" applyFill="1" applyBorder="1" applyAlignment="1">
      <alignment horizontal="center" vertical="center" wrapText="1"/>
    </xf>
    <xf numFmtId="0" fontId="9" fillId="22" borderId="1" xfId="3" applyFont="1" applyFill="1" applyBorder="1" applyAlignment="1">
      <alignment horizontal="center" vertical="center"/>
    </xf>
    <xf numFmtId="0" fontId="9" fillId="22" borderId="1" xfId="0" applyFont="1" applyFill="1" applyBorder="1" applyAlignment="1">
      <alignment wrapText="1"/>
    </xf>
    <xf numFmtId="0" fontId="1" fillId="22" borderId="1" xfId="2" applyFont="1" applyFill="1" applyBorder="1" applyAlignment="1">
      <alignment horizontal="center" vertical="center" wrapText="1"/>
    </xf>
    <xf numFmtId="0" fontId="1" fillId="22" borderId="1" xfId="0" applyFont="1" applyFill="1" applyBorder="1" applyAlignment="1">
      <alignment vertical="center" wrapText="1"/>
    </xf>
    <xf numFmtId="2" fontId="1" fillId="22" borderId="1" xfId="1" applyNumberFormat="1" applyFont="1" applyFill="1" applyBorder="1" applyAlignment="1" applyProtection="1">
      <alignment horizontal="center" vertical="center" wrapText="1"/>
    </xf>
    <xf numFmtId="164" fontId="1" fillId="22" borderId="1" xfId="1" applyFont="1" applyFill="1" applyBorder="1" applyAlignment="1" applyProtection="1">
      <alignment horizontal="right" vertical="center" wrapText="1"/>
    </xf>
    <xf numFmtId="0" fontId="5" fillId="22" borderId="1" xfId="0" applyFont="1" applyFill="1" applyBorder="1" applyAlignment="1">
      <alignment horizontal="right" vertical="center" wrapText="1"/>
    </xf>
    <xf numFmtId="0" fontId="5" fillId="22" borderId="1" xfId="2" applyFont="1" applyFill="1" applyBorder="1" applyAlignment="1">
      <alignment horizontal="center" vertical="center" wrapText="1"/>
    </xf>
    <xf numFmtId="0" fontId="5" fillId="22" borderId="1" xfId="0" applyFont="1" applyFill="1" applyBorder="1" applyAlignment="1">
      <alignment vertical="center" wrapText="1"/>
    </xf>
    <xf numFmtId="2" fontId="5" fillId="22" borderId="1" xfId="1" applyNumberFormat="1" applyFont="1" applyFill="1" applyBorder="1" applyAlignment="1" applyProtection="1">
      <alignment horizontal="center" vertical="center" wrapText="1"/>
    </xf>
    <xf numFmtId="0" fontId="5" fillId="22" borderId="1" xfId="0" applyFont="1" applyFill="1" applyBorder="1" applyAlignment="1">
      <alignment horizontal="center" vertical="center" wrapText="1"/>
    </xf>
    <xf numFmtId="0" fontId="5" fillId="22" borderId="1" xfId="2" applyFont="1" applyFill="1" applyBorder="1" applyAlignment="1">
      <alignment vertical="center" wrapText="1"/>
    </xf>
    <xf numFmtId="2" fontId="5" fillId="22" borderId="1" xfId="2" applyNumberFormat="1" applyFont="1" applyFill="1" applyBorder="1" applyAlignment="1">
      <alignment horizontal="center" vertical="center" wrapText="1"/>
    </xf>
    <xf numFmtId="2" fontId="5" fillId="22" borderId="1" xfId="0" applyNumberFormat="1" applyFont="1" applyFill="1" applyBorder="1" applyAlignment="1">
      <alignment vertical="center" wrapText="1"/>
    </xf>
    <xf numFmtId="2" fontId="5" fillId="22" borderId="1" xfId="0" applyNumberFormat="1" applyFont="1" applyFill="1" applyBorder="1" applyAlignment="1">
      <alignment horizontal="right" vertical="center" wrapText="1"/>
    </xf>
    <xf numFmtId="0" fontId="5" fillId="22" borderId="1" xfId="2" applyFont="1" applyFill="1" applyBorder="1" applyAlignment="1">
      <alignment horizontal="left" vertical="center" wrapText="1"/>
    </xf>
    <xf numFmtId="164" fontId="5" fillId="22" borderId="1" xfId="1" applyFont="1" applyFill="1" applyBorder="1" applyAlignment="1" applyProtection="1">
      <alignment horizontal="right" vertical="center" wrapText="1"/>
    </xf>
    <xf numFmtId="0" fontId="5" fillId="22" borderId="1" xfId="0" applyFont="1" applyFill="1" applyBorder="1" applyAlignment="1">
      <alignment horizontal="left" vertical="center" wrapText="1"/>
    </xf>
    <xf numFmtId="164" fontId="5" fillId="22" borderId="1" xfId="1" applyFont="1" applyFill="1" applyBorder="1" applyAlignment="1" applyProtection="1">
      <alignment horizontal="center" vertical="center" wrapText="1"/>
    </xf>
    <xf numFmtId="0" fontId="5" fillId="23" borderId="1" xfId="0" applyFont="1" applyFill="1" applyBorder="1" applyAlignment="1">
      <alignment horizontal="right" vertical="center" wrapText="1"/>
    </xf>
    <xf numFmtId="4" fontId="5" fillId="23" borderId="1" xfId="0" applyNumberFormat="1" applyFont="1" applyFill="1" applyBorder="1" applyAlignment="1">
      <alignment horizontal="right" vertical="center" wrapText="1"/>
    </xf>
    <xf numFmtId="0" fontId="5" fillId="26" borderId="1" xfId="0" applyFont="1" applyFill="1" applyBorder="1" applyAlignment="1">
      <alignment horizontal="center" vertical="center" wrapText="1"/>
    </xf>
    <xf numFmtId="0" fontId="0" fillId="26" borderId="1" xfId="0" applyFill="1" applyBorder="1" applyAlignment="1">
      <alignment horizontal="center" vertical="center" wrapText="1"/>
    </xf>
    <xf numFmtId="0" fontId="0" fillId="26" borderId="1" xfId="0" applyFill="1" applyBorder="1" applyAlignment="1">
      <alignment vertical="center" wrapText="1"/>
    </xf>
    <xf numFmtId="0" fontId="5" fillId="23" borderId="0" xfId="0" applyFont="1" applyFill="1" applyAlignment="1">
      <alignment vertical="center" wrapText="1"/>
    </xf>
    <xf numFmtId="2" fontId="0" fillId="23" borderId="1" xfId="0" applyNumberFormat="1" applyFill="1" applyBorder="1" applyAlignment="1">
      <alignment horizontal="center" vertical="center" wrapText="1"/>
    </xf>
    <xf numFmtId="4" fontId="5" fillId="23" borderId="1" xfId="0" applyNumberFormat="1" applyFont="1" applyFill="1" applyBorder="1" applyAlignment="1">
      <alignment vertical="center" wrapText="1"/>
    </xf>
    <xf numFmtId="2" fontId="5" fillId="22" borderId="1" xfId="0" applyNumberFormat="1" applyFont="1" applyFill="1" applyBorder="1" applyAlignment="1">
      <alignment horizontal="center" vertical="center" wrapText="1"/>
    </xf>
    <xf numFmtId="0" fontId="5" fillId="22" borderId="0" xfId="0" applyFont="1" applyFill="1" applyAlignment="1">
      <alignment vertical="center" wrapText="1"/>
    </xf>
    <xf numFmtId="0" fontId="8" fillId="24" borderId="1" xfId="0" applyFont="1" applyFill="1" applyBorder="1" applyAlignment="1">
      <alignment horizontal="center" wrapText="1"/>
    </xf>
    <xf numFmtId="0" fontId="11" fillId="24" borderId="1" xfId="0" applyFont="1" applyFill="1" applyBorder="1" applyAlignment="1">
      <alignment horizontal="center" vertical="center" wrapText="1"/>
    </xf>
    <xf numFmtId="0" fontId="11" fillId="24" borderId="1" xfId="3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0" fontId="10" fillId="16" borderId="1" xfId="3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wrapText="1"/>
    </xf>
    <xf numFmtId="4" fontId="8" fillId="22" borderId="1" xfId="0" applyNumberFormat="1" applyFont="1" applyFill="1" applyBorder="1" applyAlignment="1">
      <alignment vertical="center" wrapText="1"/>
    </xf>
    <xf numFmtId="0" fontId="8" fillId="24" borderId="1" xfId="3" applyFont="1" applyFill="1" applyBorder="1" applyAlignment="1">
      <alignment vertical="center"/>
    </xf>
    <xf numFmtId="0" fontId="4" fillId="19" borderId="1" xfId="0" applyFont="1" applyFill="1" applyBorder="1" applyAlignment="1">
      <alignment horizontal="center" vertical="center"/>
    </xf>
    <xf numFmtId="4" fontId="5" fillId="22" borderId="1" xfId="0" applyNumberFormat="1" applyFont="1" applyFill="1" applyBorder="1" applyAlignment="1">
      <alignment horizontal="right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/>
    </xf>
    <xf numFmtId="2" fontId="5" fillId="22" borderId="1" xfId="0" applyNumberFormat="1" applyFont="1" applyFill="1" applyBorder="1" applyAlignment="1">
      <alignment horizontal="right" vertical="center"/>
    </xf>
    <xf numFmtId="0" fontId="5" fillId="0" borderId="0" xfId="0" applyFont="1"/>
    <xf numFmtId="168" fontId="5" fillId="0" borderId="0" xfId="0" applyNumberFormat="1" applyFont="1"/>
    <xf numFmtId="0" fontId="4" fillId="27" borderId="2" xfId="0" applyFont="1" applyFill="1" applyBorder="1"/>
    <xf numFmtId="0" fontId="4" fillId="27" borderId="3" xfId="0" applyFont="1" applyFill="1" applyBorder="1"/>
    <xf numFmtId="168" fontId="4" fillId="27" borderId="3" xfId="0" applyNumberFormat="1" applyFont="1" applyFill="1" applyBorder="1"/>
    <xf numFmtId="0" fontId="5" fillId="27" borderId="3" xfId="0" applyFont="1" applyFill="1" applyBorder="1"/>
    <xf numFmtId="0" fontId="5" fillId="27" borderId="4" xfId="0" applyFont="1" applyFill="1" applyBorder="1"/>
    <xf numFmtId="0" fontId="4" fillId="27" borderId="5" xfId="0" applyFont="1" applyFill="1" applyBorder="1"/>
    <xf numFmtId="0" fontId="4" fillId="27" borderId="0" xfId="0" applyFont="1" applyFill="1"/>
    <xf numFmtId="168" fontId="4" fillId="27" borderId="0" xfId="0" applyNumberFormat="1" applyFont="1" applyFill="1"/>
    <xf numFmtId="0" fontId="5" fillId="27" borderId="0" xfId="0" applyFont="1" applyFill="1"/>
    <xf numFmtId="0" fontId="5" fillId="27" borderId="6" xfId="0" applyFont="1" applyFill="1" applyBorder="1"/>
    <xf numFmtId="0" fontId="5" fillId="0" borderId="3" xfId="0" applyFont="1" applyBorder="1"/>
    <xf numFmtId="0" fontId="4" fillId="28" borderId="18" xfId="0" applyFont="1" applyFill="1" applyBorder="1" applyAlignment="1">
      <alignment horizontal="center" vertical="center"/>
    </xf>
    <xf numFmtId="0" fontId="4" fillId="28" borderId="19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49" fontId="1" fillId="5" borderId="17" xfId="0" applyNumberFormat="1" applyFont="1" applyFill="1" applyBorder="1"/>
    <xf numFmtId="168" fontId="1" fillId="5" borderId="17" xfId="0" applyNumberFormat="1" applyFont="1" applyFill="1" applyBorder="1"/>
    <xf numFmtId="2" fontId="1" fillId="5" borderId="17" xfId="0" applyNumberFormat="1" applyFont="1" applyFill="1" applyBorder="1" applyAlignment="1">
      <alignment horizontal="center"/>
    </xf>
    <xf numFmtId="168" fontId="1" fillId="5" borderId="18" xfId="0" applyNumberFormat="1" applyFont="1" applyFill="1" applyBorder="1"/>
    <xf numFmtId="168" fontId="1" fillId="5" borderId="18" xfId="0" applyNumberFormat="1" applyFont="1" applyFill="1" applyBorder="1" applyAlignment="1">
      <alignment horizontal="center" vertical="center"/>
    </xf>
    <xf numFmtId="0" fontId="4" fillId="28" borderId="20" xfId="0" applyFont="1" applyFill="1" applyBorder="1"/>
    <xf numFmtId="0" fontId="4" fillId="28" borderId="20" xfId="0" applyFont="1" applyFill="1" applyBorder="1" applyAlignment="1">
      <alignment horizontal="right"/>
    </xf>
    <xf numFmtId="168" fontId="4" fillId="28" borderId="20" xfId="0" applyNumberFormat="1" applyFont="1" applyFill="1" applyBorder="1"/>
    <xf numFmtId="9" fontId="4" fillId="28" borderId="20" xfId="4" applyFont="1" applyFill="1" applyBorder="1" applyAlignment="1" applyProtection="1">
      <alignment horizontal="center"/>
    </xf>
    <xf numFmtId="168" fontId="4" fillId="28" borderId="21" xfId="0" applyNumberFormat="1" applyFont="1" applyFill="1" applyBorder="1"/>
    <xf numFmtId="10" fontId="4" fillId="28" borderId="22" xfId="4" applyNumberFormat="1" applyFont="1" applyFill="1" applyBorder="1" applyAlignment="1" applyProtection="1">
      <alignment horizontal="center" vertical="center"/>
    </xf>
    <xf numFmtId="43" fontId="0" fillId="0" borderId="0" xfId="0" applyNumberFormat="1"/>
    <xf numFmtId="10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5" fillId="5" borderId="23" xfId="0" applyFont="1" applyFill="1" applyBorder="1" applyAlignment="1">
      <alignment horizontal="center" vertical="center"/>
    </xf>
    <xf numFmtId="49" fontId="1" fillId="5" borderId="23" xfId="0" applyNumberFormat="1" applyFont="1" applyFill="1" applyBorder="1"/>
    <xf numFmtId="168" fontId="1" fillId="5" borderId="23" xfId="0" applyNumberFormat="1" applyFont="1" applyFill="1" applyBorder="1"/>
    <xf numFmtId="168" fontId="1" fillId="5" borderId="24" xfId="0" applyNumberFormat="1" applyFont="1" applyFill="1" applyBorder="1"/>
    <xf numFmtId="10" fontId="1" fillId="5" borderId="19" xfId="4" applyNumberFormat="1" applyFont="1" applyFill="1" applyBorder="1" applyAlignment="1">
      <alignment horizontal="center" vertical="center"/>
    </xf>
    <xf numFmtId="0" fontId="5" fillId="21" borderId="1" xfId="0" applyFont="1" applyFill="1" applyBorder="1" applyAlignment="1">
      <alignment horizontal="center" vertical="center" wrapText="1"/>
    </xf>
    <xf numFmtId="0" fontId="5" fillId="21" borderId="1" xfId="0" applyFont="1" applyFill="1" applyBorder="1" applyAlignment="1">
      <alignment horizontal="left" vertical="center" wrapText="1"/>
    </xf>
    <xf numFmtId="2" fontId="5" fillId="21" borderId="1" xfId="0" applyNumberFormat="1" applyFont="1" applyFill="1" applyBorder="1" applyAlignment="1">
      <alignment horizontal="center" vertical="center" wrapText="1"/>
    </xf>
    <xf numFmtId="0" fontId="4" fillId="19" borderId="1" xfId="0" applyFont="1" applyFill="1" applyBorder="1" applyAlignment="1">
      <alignment horizontal="center" vertical="center"/>
    </xf>
    <xf numFmtId="169" fontId="5" fillId="21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7" borderId="15" xfId="0" applyFont="1" applyFill="1" applyBorder="1" applyAlignment="1">
      <alignment horizontal="center"/>
    </xf>
    <xf numFmtId="0" fontId="4" fillId="27" borderId="16" xfId="0" applyFont="1" applyFill="1" applyBorder="1" applyAlignment="1">
      <alignment horizontal="center"/>
    </xf>
    <xf numFmtId="0" fontId="5" fillId="5" borderId="0" xfId="0" applyFont="1" applyFill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4" fillId="27" borderId="12" xfId="0" applyFont="1" applyFill="1" applyBorder="1" applyAlignment="1">
      <alignment horizontal="left" wrapText="1"/>
    </xf>
    <xf numFmtId="0" fontId="4" fillId="27" borderId="14" xfId="0" applyFont="1" applyFill="1" applyBorder="1" applyAlignment="1">
      <alignment horizontal="center" vertical="center"/>
    </xf>
    <xf numFmtId="0" fontId="4" fillId="27" borderId="17" xfId="0" applyFont="1" applyFill="1" applyBorder="1" applyAlignment="1">
      <alignment horizontal="center" vertical="center"/>
    </xf>
    <xf numFmtId="168" fontId="4" fillId="27" borderId="14" xfId="0" applyNumberFormat="1" applyFont="1" applyFill="1" applyBorder="1" applyAlignment="1">
      <alignment horizontal="center" vertical="center"/>
    </xf>
    <xf numFmtId="168" fontId="4" fillId="27" borderId="17" xfId="0" applyNumberFormat="1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3" fillId="18" borderId="7" xfId="0" applyFont="1" applyFill="1" applyBorder="1" applyAlignment="1">
      <alignment horizontal="center" wrapText="1"/>
    </xf>
    <xf numFmtId="0" fontId="3" fillId="18" borderId="8" xfId="0" applyFont="1" applyFill="1" applyBorder="1" applyAlignment="1">
      <alignment horizontal="left"/>
    </xf>
    <xf numFmtId="0" fontId="5" fillId="20" borderId="1" xfId="0" applyFont="1" applyFill="1" applyBorder="1" applyAlignment="1">
      <alignment horizontal="center" vertical="center"/>
    </xf>
    <xf numFmtId="0" fontId="3" fillId="18" borderId="2" xfId="0" applyFont="1" applyFill="1" applyBorder="1" applyAlignment="1">
      <alignment horizontal="center" wrapText="1"/>
    </xf>
    <xf numFmtId="0" fontId="3" fillId="18" borderId="3" xfId="0" applyFont="1" applyFill="1" applyBorder="1" applyAlignment="1">
      <alignment horizontal="left" wrapText="1"/>
    </xf>
    <xf numFmtId="0" fontId="3" fillId="18" borderId="5" xfId="0" applyFont="1" applyFill="1" applyBorder="1" applyAlignment="1">
      <alignment horizontal="center" wrapText="1"/>
    </xf>
    <xf numFmtId="0" fontId="3" fillId="18" borderId="0" xfId="0" applyFont="1" applyFill="1" applyAlignment="1">
      <alignment horizontal="left" wrapText="1"/>
    </xf>
    <xf numFmtId="0" fontId="3" fillId="2" borderId="8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0" fillId="29" borderId="25" xfId="0" applyFill="1" applyBorder="1"/>
    <xf numFmtId="0" fontId="0" fillId="29" borderId="26" xfId="0" applyFill="1" applyBorder="1"/>
    <xf numFmtId="0" fontId="21" fillId="29" borderId="26" xfId="0" applyFont="1" applyFill="1" applyBorder="1" applyAlignment="1">
      <alignment horizontal="center"/>
    </xf>
    <xf numFmtId="4" fontId="21" fillId="29" borderId="10" xfId="0" applyNumberFormat="1" applyFont="1" applyFill="1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5" fillId="15" borderId="1" xfId="0" applyFont="1" applyFill="1" applyBorder="1" applyAlignment="1">
      <alignment horizontal="right" vertical="center"/>
    </xf>
    <xf numFmtId="0" fontId="5" fillId="8" borderId="0" xfId="0" applyFont="1" applyFill="1" applyAlignment="1">
      <alignment vertical="center" wrapText="1"/>
    </xf>
    <xf numFmtId="0" fontId="5" fillId="15" borderId="13" xfId="0" applyFont="1" applyFill="1" applyBorder="1" applyAlignment="1">
      <alignment horizontal="center" vertical="center" wrapText="1"/>
    </xf>
    <xf numFmtId="0" fontId="5" fillId="15" borderId="0" xfId="0" applyFont="1" applyFill="1" applyAlignment="1">
      <alignment vertical="center" wrapText="1"/>
    </xf>
    <xf numFmtId="2" fontId="5" fillId="15" borderId="13" xfId="0" applyNumberFormat="1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vertical="center" wrapText="1"/>
    </xf>
    <xf numFmtId="4" fontId="8" fillId="8" borderId="1" xfId="0" applyNumberFormat="1" applyFont="1" applyFill="1" applyBorder="1" applyAlignment="1">
      <alignment vertical="center"/>
    </xf>
    <xf numFmtId="0" fontId="5" fillId="15" borderId="12" xfId="0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justify" vertical="center"/>
    </xf>
    <xf numFmtId="2" fontId="5" fillId="15" borderId="11" xfId="0" applyNumberFormat="1" applyFont="1" applyFill="1" applyBorder="1" applyAlignment="1">
      <alignment horizontal="center" vertical="center"/>
    </xf>
    <xf numFmtId="0" fontId="5" fillId="15" borderId="11" xfId="0" applyFont="1" applyFill="1" applyBorder="1" applyAlignment="1">
      <alignment horizontal="right" vertical="center"/>
    </xf>
    <xf numFmtId="0" fontId="8" fillId="16" borderId="1" xfId="0" applyFont="1" applyFill="1" applyBorder="1" applyAlignment="1">
      <alignment wrapText="1"/>
    </xf>
    <xf numFmtId="0" fontId="9" fillId="8" borderId="1" xfId="3" applyFont="1" applyFill="1" applyBorder="1" applyAlignment="1">
      <alignment horizontal="center" vertical="center"/>
    </xf>
    <xf numFmtId="0" fontId="9" fillId="8" borderId="1" xfId="0" applyFont="1" applyFill="1" applyBorder="1" applyAlignment="1">
      <alignment wrapText="1"/>
    </xf>
    <xf numFmtId="0" fontId="8" fillId="16" borderId="1" xfId="3" applyFont="1" applyFill="1" applyBorder="1" applyAlignment="1">
      <alignment horizontal="center" vertical="center"/>
    </xf>
    <xf numFmtId="0" fontId="8" fillId="16" borderId="1" xfId="3" applyFont="1" applyFill="1" applyBorder="1" applyAlignment="1">
      <alignment horizontal="center" wrapText="1"/>
    </xf>
    <xf numFmtId="0" fontId="11" fillId="16" borderId="1" xfId="3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wrapText="1"/>
    </xf>
    <xf numFmtId="0" fontId="11" fillId="16" borderId="1" xfId="3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right" vertical="center" wrapText="1"/>
    </xf>
    <xf numFmtId="4" fontId="8" fillId="8" borderId="1" xfId="0" applyNumberFormat="1" applyFont="1" applyFill="1" applyBorder="1" applyAlignment="1">
      <alignment vertical="center" wrapText="1"/>
    </xf>
    <xf numFmtId="0" fontId="5" fillId="15" borderId="1" xfId="2" applyFont="1" applyFill="1" applyBorder="1" applyAlignment="1">
      <alignment horizontal="center" vertical="center" wrapText="1"/>
    </xf>
    <xf numFmtId="0" fontId="5" fillId="15" borderId="1" xfId="2" applyFont="1" applyFill="1" applyBorder="1" applyAlignment="1">
      <alignment horizontal="center" vertical="center"/>
    </xf>
    <xf numFmtId="0" fontId="5" fillId="15" borderId="0" xfId="0" applyFont="1" applyFill="1" applyAlignment="1">
      <alignment horizontal="left" vertical="center"/>
    </xf>
    <xf numFmtId="0" fontId="5" fillId="15" borderId="1" xfId="0" applyFont="1" applyFill="1" applyBorder="1" applyAlignment="1">
      <alignment horizontal="left" vertical="center"/>
    </xf>
    <xf numFmtId="0" fontId="5" fillId="14" borderId="1" xfId="2" applyFont="1" applyFill="1" applyBorder="1" applyAlignment="1">
      <alignment horizontal="center" vertical="center" wrapText="1"/>
    </xf>
    <xf numFmtId="164" fontId="5" fillId="14" borderId="1" xfId="1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>
      <alignment horizontal="right" vertical="center" wrapText="1"/>
    </xf>
    <xf numFmtId="0" fontId="8" fillId="16" borderId="1" xfId="0" applyFont="1" applyFill="1" applyBorder="1" applyAlignment="1">
      <alignment vertical="center" wrapText="1"/>
    </xf>
    <xf numFmtId="0" fontId="3" fillId="8" borderId="1" xfId="2" applyFont="1" applyFill="1" applyBorder="1" applyAlignment="1">
      <alignment horizontal="center" vertical="center" wrapText="1"/>
    </xf>
    <xf numFmtId="0" fontId="5" fillId="8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164" fontId="5" fillId="8" borderId="1" xfId="1" applyFont="1" applyFill="1" applyBorder="1" applyAlignment="1" applyProtection="1">
      <alignment horizontal="right" vertical="center" wrapText="1"/>
    </xf>
    <xf numFmtId="4" fontId="5" fillId="8" borderId="1" xfId="1" applyNumberFormat="1" applyFont="1" applyFill="1" applyBorder="1" applyAlignment="1" applyProtection="1">
      <alignment horizontal="right" vertical="center" wrapText="1"/>
    </xf>
    <xf numFmtId="164" fontId="9" fillId="16" borderId="1" xfId="1" applyFont="1" applyFill="1" applyBorder="1" applyAlignment="1" applyProtection="1">
      <alignment horizontal="right" vertical="center" wrapText="1"/>
    </xf>
    <xf numFmtId="164" fontId="8" fillId="16" borderId="1" xfId="1" applyFont="1" applyFill="1" applyBorder="1" applyAlignment="1" applyProtection="1">
      <alignment horizontal="center" vertical="center" wrapText="1"/>
    </xf>
    <xf numFmtId="0" fontId="8" fillId="16" borderId="1" xfId="3" applyFont="1" applyFill="1" applyBorder="1" applyAlignment="1">
      <alignment wrapText="1"/>
    </xf>
    <xf numFmtId="2" fontId="8" fillId="16" borderId="1" xfId="1" applyNumberFormat="1" applyFont="1" applyFill="1" applyBorder="1" applyAlignment="1" applyProtection="1">
      <alignment horizontal="center" wrapText="1"/>
    </xf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right" vertical="center"/>
    </xf>
    <xf numFmtId="4" fontId="5" fillId="8" borderId="1" xfId="0" applyNumberFormat="1" applyFont="1" applyFill="1" applyBorder="1" applyAlignment="1">
      <alignment vertical="center"/>
    </xf>
    <xf numFmtId="2" fontId="5" fillId="8" borderId="1" xfId="0" applyNumberFormat="1" applyFont="1" applyFill="1" applyBorder="1" applyAlignment="1">
      <alignment horizontal="right" vertical="center"/>
    </xf>
    <xf numFmtId="0" fontId="9" fillId="16" borderId="1" xfId="3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wrapText="1"/>
    </xf>
    <xf numFmtId="2" fontId="9" fillId="16" borderId="1" xfId="1" applyNumberFormat="1" applyFont="1" applyFill="1" applyBorder="1" applyAlignment="1" applyProtection="1">
      <alignment horizontal="center" vertical="center" wrapText="1"/>
    </xf>
    <xf numFmtId="0" fontId="8" fillId="16" borderId="1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wrapText="1"/>
    </xf>
    <xf numFmtId="2" fontId="8" fillId="16" borderId="1" xfId="3" applyNumberFormat="1" applyFont="1" applyFill="1" applyBorder="1" applyAlignment="1">
      <alignment horizontal="center" vertical="center" wrapText="1"/>
    </xf>
    <xf numFmtId="0" fontId="8" fillId="16" borderId="1" xfId="3" applyFont="1" applyFill="1" applyBorder="1" applyAlignment="1">
      <alignment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vertical="center" wrapText="1"/>
    </xf>
    <xf numFmtId="2" fontId="8" fillId="8" borderId="1" xfId="3" applyNumberFormat="1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vertical="center" wrapText="1"/>
    </xf>
    <xf numFmtId="4" fontId="5" fillId="14" borderId="1" xfId="0" applyNumberFormat="1" applyFont="1" applyFill="1" applyBorder="1" applyAlignment="1">
      <alignment horizontal="right" vertical="center" wrapText="1"/>
    </xf>
    <xf numFmtId="0" fontId="5" fillId="15" borderId="11" xfId="0" applyFont="1" applyFill="1" applyBorder="1" applyAlignment="1">
      <alignment horizontal="center" vertical="center" wrapText="1"/>
    </xf>
    <xf numFmtId="4" fontId="5" fillId="8" borderId="11" xfId="0" applyNumberFormat="1" applyFont="1" applyFill="1" applyBorder="1" applyAlignment="1">
      <alignment vertical="center" wrapText="1"/>
    </xf>
    <xf numFmtId="2" fontId="5" fillId="15" borderId="1" xfId="0" applyNumberFormat="1" applyFont="1" applyFill="1" applyBorder="1" applyAlignment="1">
      <alignment vertical="center" wrapText="1"/>
    </xf>
    <xf numFmtId="0" fontId="5" fillId="30" borderId="1" xfId="0" applyFont="1" applyFill="1" applyBorder="1" applyAlignment="1">
      <alignment horizontal="center" vertical="center" wrapText="1"/>
    </xf>
    <xf numFmtId="0" fontId="5" fillId="30" borderId="1" xfId="0" applyFont="1" applyFill="1" applyBorder="1" applyAlignment="1">
      <alignment vertical="center" wrapText="1"/>
    </xf>
    <xf numFmtId="0" fontId="0" fillId="30" borderId="1" xfId="0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 wrapText="1"/>
    </xf>
    <xf numFmtId="2" fontId="0" fillId="14" borderId="1" xfId="0" applyNumberForma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right" vertical="center" wrapText="1"/>
    </xf>
    <xf numFmtId="164" fontId="1" fillId="14" borderId="1" xfId="1" applyFont="1" applyFill="1" applyBorder="1" applyAlignment="1" applyProtection="1">
      <alignment horizontal="right" vertical="center" wrapText="1"/>
    </xf>
    <xf numFmtId="2" fontId="5" fillId="14" borderId="1" xfId="0" applyNumberFormat="1" applyFont="1" applyFill="1" applyBorder="1" applyAlignment="1">
      <alignment horizontal="right" vertical="center" wrapText="1"/>
    </xf>
    <xf numFmtId="0" fontId="4" fillId="14" borderId="1" xfId="2" applyFont="1" applyFill="1" applyBorder="1" applyAlignment="1">
      <alignment horizontal="center" vertical="center" wrapText="1"/>
    </xf>
    <xf numFmtId="0" fontId="5" fillId="14" borderId="1" xfId="2" applyFont="1" applyFill="1" applyBorder="1" applyAlignment="1">
      <alignment horizontal="center" vertical="center"/>
    </xf>
    <xf numFmtId="0" fontId="4" fillId="14" borderId="1" xfId="0" applyFont="1" applyFill="1" applyBorder="1" applyAlignment="1">
      <alignment vertical="center"/>
    </xf>
    <xf numFmtId="164" fontId="5" fillId="14" borderId="10" xfId="1" applyFont="1" applyFill="1" applyBorder="1" applyAlignment="1" applyProtection="1">
      <alignment horizontal="right" vertical="center"/>
    </xf>
    <xf numFmtId="4" fontId="5" fillId="14" borderId="1" xfId="0" applyNumberFormat="1" applyFont="1" applyFill="1" applyBorder="1" applyAlignment="1">
      <alignment vertical="center"/>
    </xf>
    <xf numFmtId="164" fontId="1" fillId="15" borderId="1" xfId="1" applyFont="1" applyFill="1" applyBorder="1" applyAlignment="1" applyProtection="1">
      <alignment horizontal="right" vertical="center" wrapText="1"/>
    </xf>
    <xf numFmtId="4" fontId="5" fillId="15" borderId="1" xfId="0" applyNumberFormat="1" applyFont="1" applyFill="1" applyBorder="1" applyAlignment="1">
      <alignment vertical="center"/>
    </xf>
    <xf numFmtId="164" fontId="5" fillId="8" borderId="1" xfId="1" applyFont="1" applyFill="1" applyBorder="1" applyAlignment="1" applyProtection="1">
      <alignment horizontal="center" vertical="center" wrapText="1"/>
    </xf>
    <xf numFmtId="0" fontId="5" fillId="8" borderId="1" xfId="2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164" fontId="1" fillId="8" borderId="1" xfId="1" applyFont="1" applyFill="1" applyBorder="1" applyAlignment="1" applyProtection="1">
      <alignment horizontal="right" vertical="center" wrapText="1"/>
    </xf>
    <xf numFmtId="0" fontId="1" fillId="8" borderId="1" xfId="0" applyFont="1" applyFill="1" applyBorder="1" applyAlignment="1">
      <alignment vertical="center" wrapText="1"/>
    </xf>
    <xf numFmtId="2" fontId="1" fillId="8" borderId="1" xfId="1" applyNumberFormat="1" applyFont="1" applyFill="1" applyBorder="1" applyAlignment="1" applyProtection="1">
      <alignment horizontal="center" vertical="center" wrapText="1"/>
    </xf>
    <xf numFmtId="0" fontId="5" fillId="8" borderId="1" xfId="2" applyFont="1" applyFill="1" applyBorder="1" applyAlignment="1">
      <alignment vertical="center" wrapText="1"/>
    </xf>
    <xf numFmtId="2" fontId="5" fillId="8" borderId="1" xfId="2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right" vertical="center" wrapText="1"/>
    </xf>
    <xf numFmtId="0" fontId="11" fillId="16" borderId="1" xfId="0" applyFont="1" applyFill="1" applyBorder="1" applyAlignment="1">
      <alignment vertical="center" wrapText="1"/>
    </xf>
    <xf numFmtId="0" fontId="8" fillId="16" borderId="1" xfId="3" applyFont="1" applyFill="1" applyBorder="1" applyAlignment="1">
      <alignment vertical="center"/>
    </xf>
    <xf numFmtId="4" fontId="5" fillId="8" borderId="1" xfId="0" applyNumberFormat="1" applyFont="1" applyFill="1" applyBorder="1" applyAlignment="1">
      <alignment horizontal="right" vertical="center" wrapText="1"/>
    </xf>
    <xf numFmtId="0" fontId="0" fillId="30" borderId="1" xfId="0" applyFill="1" applyBorder="1" applyAlignment="1">
      <alignment vertical="center" wrapText="1"/>
    </xf>
    <xf numFmtId="2" fontId="5" fillId="15" borderId="10" xfId="1" applyNumberFormat="1" applyFont="1" applyFill="1" applyBorder="1" applyAlignment="1" applyProtection="1">
      <alignment horizontal="right" vertical="center" wrapText="1"/>
    </xf>
    <xf numFmtId="0" fontId="5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vertical="center"/>
    </xf>
    <xf numFmtId="2" fontId="5" fillId="14" borderId="1" xfId="0" applyNumberFormat="1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vertical="center"/>
    </xf>
    <xf numFmtId="0" fontId="5" fillId="14" borderId="1" xfId="0" applyFont="1" applyFill="1" applyBorder="1" applyAlignment="1">
      <alignment horizontal="right" vertical="center"/>
    </xf>
    <xf numFmtId="0" fontId="4" fillId="14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vertical="center"/>
    </xf>
    <xf numFmtId="4" fontId="5" fillId="14" borderId="1" xfId="0" applyNumberFormat="1" applyFont="1" applyFill="1" applyBorder="1" applyAlignment="1">
      <alignment horizontal="right" vertical="center"/>
    </xf>
    <xf numFmtId="0" fontId="8" fillId="16" borderId="1" xfId="0" applyFont="1" applyFill="1" applyBorder="1"/>
    <xf numFmtId="0" fontId="8" fillId="16" borderId="1" xfId="3" applyFont="1" applyFill="1" applyBorder="1" applyAlignment="1">
      <alignment horizontal="center"/>
    </xf>
    <xf numFmtId="0" fontId="3" fillId="14" borderId="1" xfId="0" applyFont="1" applyFill="1" applyBorder="1" applyAlignment="1">
      <alignment vertical="center"/>
    </xf>
    <xf numFmtId="0" fontId="8" fillId="16" borderId="1" xfId="3" applyFont="1" applyFill="1" applyBorder="1"/>
    <xf numFmtId="0" fontId="9" fillId="16" borderId="1" xfId="3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/>
    </xf>
    <xf numFmtId="2" fontId="8" fillId="16" borderId="1" xfId="3" applyNumberFormat="1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/>
    </xf>
    <xf numFmtId="2" fontId="8" fillId="16" borderId="1" xfId="0" applyNumberFormat="1" applyFont="1" applyFill="1" applyBorder="1" applyAlignment="1">
      <alignment vertical="center" wrapText="1"/>
    </xf>
    <xf numFmtId="0" fontId="11" fillId="16" borderId="1" xfId="0" applyFont="1" applyFill="1" applyBorder="1" applyAlignment="1">
      <alignment horizontal="center" vertical="center"/>
    </xf>
    <xf numFmtId="2" fontId="8" fillId="8" borderId="1" xfId="0" applyNumberFormat="1" applyFont="1" applyFill="1" applyBorder="1" applyAlignment="1">
      <alignment vertical="center" wrapText="1"/>
    </xf>
    <xf numFmtId="2" fontId="5" fillId="8" borderId="1" xfId="0" applyNumberFormat="1" applyFont="1" applyFill="1" applyBorder="1" applyAlignment="1">
      <alignment vertical="center"/>
    </xf>
    <xf numFmtId="0" fontId="5" fillId="30" borderId="1" xfId="0" applyFont="1" applyFill="1" applyBorder="1" applyAlignment="1">
      <alignment horizontal="center" vertical="center"/>
    </xf>
    <xf numFmtId="0" fontId="0" fillId="30" borderId="1" xfId="0" applyFill="1" applyBorder="1" applyAlignment="1">
      <alignment horizontal="center" vertical="center"/>
    </xf>
    <xf numFmtId="0" fontId="0" fillId="30" borderId="1" xfId="0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14" borderId="1" xfId="0" applyFill="1" applyBorder="1" applyAlignment="1">
      <alignment horizontal="right" vertical="center"/>
    </xf>
    <xf numFmtId="4" fontId="0" fillId="14" borderId="1" xfId="0" applyNumberFormat="1" applyFill="1" applyBorder="1" applyAlignment="1">
      <alignment vertical="center"/>
    </xf>
    <xf numFmtId="0" fontId="5" fillId="14" borderId="0" xfId="0" applyFont="1" applyFill="1" applyAlignment="1">
      <alignment vertical="center"/>
    </xf>
    <xf numFmtId="2" fontId="0" fillId="14" borderId="1" xfId="0" applyNumberFormat="1" applyFill="1" applyBorder="1" applyAlignment="1">
      <alignment horizontal="center" vertical="center"/>
    </xf>
    <xf numFmtId="0" fontId="3" fillId="14" borderId="1" xfId="2" applyFont="1" applyFill="1" applyBorder="1" applyAlignment="1">
      <alignment horizontal="center" vertical="center"/>
    </xf>
    <xf numFmtId="164" fontId="5" fillId="14" borderId="1" xfId="1" applyFont="1" applyFill="1" applyBorder="1" applyAlignment="1" applyProtection="1">
      <alignment horizontal="right" vertical="center"/>
    </xf>
    <xf numFmtId="2" fontId="5" fillId="14" borderId="1" xfId="0" applyNumberFormat="1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/>
    </xf>
    <xf numFmtId="0" fontId="5" fillId="14" borderId="1" xfId="2" applyFont="1" applyFill="1" applyBorder="1" applyAlignment="1">
      <alignment horizontal="left" vertical="center"/>
    </xf>
    <xf numFmtId="0" fontId="5" fillId="14" borderId="1" xfId="0" applyFont="1" applyFill="1" applyBorder="1" applyAlignment="1">
      <alignment horizontal="left" vertical="center"/>
    </xf>
    <xf numFmtId="0" fontId="1" fillId="14" borderId="1" xfId="2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vertical="center" wrapText="1"/>
    </xf>
    <xf numFmtId="2" fontId="1" fillId="14" borderId="1" xfId="1" applyNumberFormat="1" applyFont="1" applyFill="1" applyBorder="1" applyAlignment="1" applyProtection="1">
      <alignment horizontal="center" vertical="center" wrapText="1"/>
    </xf>
    <xf numFmtId="0" fontId="1" fillId="14" borderId="1" xfId="0" applyFont="1" applyFill="1" applyBorder="1" applyAlignment="1">
      <alignment vertical="center"/>
    </xf>
    <xf numFmtId="0" fontId="5" fillId="14" borderId="1" xfId="2" applyFont="1" applyFill="1" applyBorder="1" applyAlignment="1">
      <alignment vertical="center"/>
    </xf>
    <xf numFmtId="2" fontId="5" fillId="14" borderId="1" xfId="2" applyNumberFormat="1" applyFont="1" applyFill="1" applyBorder="1" applyAlignment="1">
      <alignment horizontal="center" vertical="center"/>
    </xf>
    <xf numFmtId="0" fontId="5" fillId="14" borderId="1" xfId="2" applyFont="1" applyFill="1" applyBorder="1" applyAlignment="1">
      <alignment vertical="center" wrapText="1"/>
    </xf>
    <xf numFmtId="2" fontId="5" fillId="14" borderId="1" xfId="0" applyNumberFormat="1" applyFont="1" applyFill="1" applyBorder="1" applyAlignment="1">
      <alignment vertical="center" wrapText="1"/>
    </xf>
    <xf numFmtId="2" fontId="5" fillId="14" borderId="1" xfId="2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/>
    </xf>
    <xf numFmtId="0" fontId="5" fillId="8" borderId="1" xfId="0" applyFont="1" applyFill="1" applyBorder="1"/>
    <xf numFmtId="2" fontId="5" fillId="8" borderId="1" xfId="0" applyNumberFormat="1" applyFont="1" applyFill="1" applyBorder="1" applyAlignment="1">
      <alignment horizontal="center"/>
    </xf>
    <xf numFmtId="0" fontId="22" fillId="8" borderId="0" xfId="0" applyFont="1" applyFill="1" applyAlignment="1">
      <alignment horizontal="left"/>
    </xf>
    <xf numFmtId="0" fontId="20" fillId="8" borderId="0" xfId="0" applyFont="1" applyFill="1" applyAlignment="1">
      <alignment horizontal="center" vertical="center"/>
    </xf>
    <xf numFmtId="0" fontId="23" fillId="8" borderId="0" xfId="0" applyFont="1" applyFill="1" applyAlignment="1">
      <alignment horizontal="left"/>
    </xf>
    <xf numFmtId="0" fontId="0" fillId="0" borderId="0" xfId="0" applyFont="1"/>
    <xf numFmtId="0" fontId="24" fillId="0" borderId="0" xfId="0" applyFont="1"/>
    <xf numFmtId="0" fontId="24" fillId="0" borderId="0" xfId="0" applyFont="1" applyAlignment="1">
      <alignment horizontal="right" vertical="center"/>
    </xf>
    <xf numFmtId="0" fontId="5" fillId="8" borderId="1" xfId="0" applyFont="1" applyFill="1" applyBorder="1" applyAlignment="1">
      <alignment horizontal="center" vertical="center"/>
    </xf>
    <xf numFmtId="0" fontId="5" fillId="21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wrapText="1"/>
    </xf>
  </cellXfs>
  <cellStyles count="5">
    <cellStyle name="Normal" xfId="0" builtinId="0"/>
    <cellStyle name="Normal 2" xfId="3" xr:uid="{F024562B-91F0-4F67-8F2A-6B392EB81058}"/>
    <cellStyle name="Porcentagem" xfId="4" builtinId="5"/>
    <cellStyle name="Texto Explicativo" xfId="2" builtinId="53" customBuiltin="1"/>
    <cellStyle name="Vírgula" xfId="1" builtinId="3"/>
  </cellStyles>
  <dxfs count="41"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  <dxf>
      <font>
        <name val="Arial"/>
        <family val="2"/>
        <charset val="1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59595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3E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884</xdr:row>
      <xdr:rowOff>0</xdr:rowOff>
    </xdr:from>
    <xdr:to>
      <xdr:col>3</xdr:col>
      <xdr:colOff>1850985</xdr:colOff>
      <xdr:row>888</xdr:row>
      <xdr:rowOff>152055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C9160761-38E0-4C6F-A90E-56B4DA23EEB9}"/>
            </a:ext>
          </a:extLst>
        </xdr:cNvPr>
        <xdr:cNvSpPr/>
      </xdr:nvSpPr>
      <xdr:spPr>
        <a:xfrm flipH="1">
          <a:off x="0" y="215865075"/>
          <a:ext cx="4098885" cy="914055"/>
        </a:xfrm>
        <a:prstGeom prst="rect">
          <a:avLst/>
        </a:prstGeom>
        <a:solidFill>
          <a:sysClr val="window" lastClr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Gabriela de Oliveira Freire Silva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Engenheira  Responsável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CREA: 5070252260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3</xdr:col>
      <xdr:colOff>2743200</xdr:colOff>
      <xdr:row>884</xdr:row>
      <xdr:rowOff>9525</xdr:rowOff>
    </xdr:from>
    <xdr:to>
      <xdr:col>9</xdr:col>
      <xdr:colOff>110385</xdr:colOff>
      <xdr:row>888</xdr:row>
      <xdr:rowOff>46965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CD794E9A-443C-420E-BC29-95E2969974DF}"/>
            </a:ext>
          </a:extLst>
        </xdr:cNvPr>
        <xdr:cNvSpPr/>
      </xdr:nvSpPr>
      <xdr:spPr>
        <a:xfrm flipH="1">
          <a:off x="4991100" y="215874600"/>
          <a:ext cx="4568085" cy="799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Rogério Venícius Costa Fernandes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Secretário de Obras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561975</xdr:colOff>
      <xdr:row>890</xdr:row>
      <xdr:rowOff>114300</xdr:rowOff>
    </xdr:from>
    <xdr:to>
      <xdr:col>8</xdr:col>
      <xdr:colOff>331815</xdr:colOff>
      <xdr:row>896</xdr:row>
      <xdr:rowOff>47220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F2B8A603-B7B5-4590-9277-975533822C27}"/>
            </a:ext>
          </a:extLst>
        </xdr:cNvPr>
        <xdr:cNvSpPr/>
      </xdr:nvSpPr>
      <xdr:spPr>
        <a:xfrm flipH="1">
          <a:off x="561975" y="217122375"/>
          <a:ext cx="8370915" cy="10759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Iládia</a:t>
          </a:r>
          <a:r>
            <a:rPr lang="pt-BR" sz="1100" b="0" strike="noStrike" spc="-1" baseline="0">
              <a:solidFill>
                <a:srgbClr val="000000"/>
              </a:solidFill>
              <a:latin typeface="Arial"/>
            </a:rPr>
            <a:t> Cristina Marin Amadio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Secretária de Educação</a:t>
          </a:r>
          <a:endParaRPr lang="pt-BR" sz="11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21</xdr:row>
      <xdr:rowOff>9090</xdr:rowOff>
    </xdr:from>
    <xdr:to>
      <xdr:col>4</xdr:col>
      <xdr:colOff>184110</xdr:colOff>
      <xdr:row>25</xdr:row>
      <xdr:rowOff>132570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29BABD80-173F-453A-83C7-BAA00CE8B686}"/>
            </a:ext>
          </a:extLst>
        </xdr:cNvPr>
        <xdr:cNvSpPr/>
      </xdr:nvSpPr>
      <xdr:spPr>
        <a:xfrm flipH="1">
          <a:off x="285750" y="3876240"/>
          <a:ext cx="4098885" cy="914055"/>
        </a:xfrm>
        <a:prstGeom prst="rect">
          <a:avLst/>
        </a:prstGeom>
        <a:solidFill>
          <a:sysClr val="window" lastClr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Gabriela de Oliveira Freire Silva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Engenheira  Responsável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CREA: 5070252260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1020734</xdr:colOff>
      <xdr:row>27</xdr:row>
      <xdr:rowOff>15870</xdr:rowOff>
    </xdr:from>
    <xdr:to>
      <xdr:col>10</xdr:col>
      <xdr:colOff>609599</xdr:colOff>
      <xdr:row>32</xdr:row>
      <xdr:rowOff>139290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FE548A0E-0ADE-4455-B7AD-87206A5C7D91}"/>
            </a:ext>
          </a:extLst>
        </xdr:cNvPr>
        <xdr:cNvSpPr/>
      </xdr:nvSpPr>
      <xdr:spPr>
        <a:xfrm flipH="1">
          <a:off x="1630334" y="5454645"/>
          <a:ext cx="8370915" cy="10759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Iládia</a:t>
          </a:r>
          <a:r>
            <a:rPr lang="pt-BR" sz="1100" b="0" strike="noStrike" spc="-1" baseline="0">
              <a:solidFill>
                <a:srgbClr val="000000"/>
              </a:solidFill>
              <a:latin typeface="Arial"/>
            </a:rPr>
            <a:t> Cristina Marin Amadio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Secretária de Educação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619125</xdr:colOff>
      <xdr:row>21</xdr:row>
      <xdr:rowOff>35280</xdr:rowOff>
    </xdr:from>
    <xdr:to>
      <xdr:col>12</xdr:col>
      <xdr:colOff>110385</xdr:colOff>
      <xdr:row>25</xdr:row>
      <xdr:rowOff>44145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28812578-86A6-41C1-AB91-2D9F2C547A92}"/>
            </a:ext>
          </a:extLst>
        </xdr:cNvPr>
        <xdr:cNvSpPr/>
      </xdr:nvSpPr>
      <xdr:spPr>
        <a:xfrm flipH="1">
          <a:off x="6562725" y="4283430"/>
          <a:ext cx="4568085" cy="799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Rogério Venícius Costa Fernandes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Secretário de Obras</a:t>
          </a:r>
          <a:endParaRPr lang="pt-BR" sz="1100" b="0" strike="noStrike" spc="-1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885825</xdr:colOff>
      <xdr:row>82</xdr:row>
      <xdr:rowOff>171450</xdr:rowOff>
    </xdr:from>
    <xdr:to>
      <xdr:col>4</xdr:col>
      <xdr:colOff>393660</xdr:colOff>
      <xdr:row>87</xdr:row>
      <xdr:rowOff>133005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33FBEE50-71CC-4555-A349-DFCBB2ABFC10}"/>
            </a:ext>
          </a:extLst>
        </xdr:cNvPr>
        <xdr:cNvSpPr/>
      </xdr:nvSpPr>
      <xdr:spPr>
        <a:xfrm flipH="1">
          <a:off x="1638300" y="22602825"/>
          <a:ext cx="4098885" cy="914055"/>
        </a:xfrm>
        <a:prstGeom prst="rect">
          <a:avLst/>
        </a:prstGeom>
        <a:solidFill>
          <a:sysClr val="window" lastClr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________________________________________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Gabriela de Oliveira Freire Silva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Engenheira  Responsável</a:t>
          </a:r>
          <a:endParaRPr lang="pt-BR" sz="11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Arial"/>
            </a:rPr>
            <a:t>CREA: 5070252260</a:t>
          </a:r>
          <a:endParaRPr lang="pt-BR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7"/>
  <sheetViews>
    <sheetView topLeftCell="A76" zoomScale="85" zoomScaleNormal="85" workbookViewId="0">
      <selection activeCell="A169" sqref="A1:XFD1048576"/>
    </sheetView>
  </sheetViews>
  <sheetFormatPr defaultRowHeight="15"/>
  <cols>
    <col min="1" max="1" width="8.5703125"/>
    <col min="2" max="2" width="10.140625" customWidth="1"/>
    <col min="3" max="3" width="14.42578125" customWidth="1"/>
    <col min="4" max="4" width="58.140625" customWidth="1"/>
    <col min="5" max="6" width="8.5703125"/>
    <col min="7" max="7" width="9.7109375" customWidth="1"/>
    <col min="8" max="8" width="9" style="1"/>
    <col min="9" max="9" width="15.140625" style="2"/>
    <col min="10" max="10" width="18.5703125"/>
    <col min="11" max="1025" width="8.5703125"/>
  </cols>
  <sheetData>
    <row r="1" spans="1:10" ht="15" customHeight="1">
      <c r="A1" s="467" t="s">
        <v>0</v>
      </c>
      <c r="B1" s="467"/>
      <c r="C1" s="467"/>
      <c r="D1" s="467"/>
      <c r="E1" s="467"/>
      <c r="F1" s="467"/>
      <c r="G1" s="467"/>
      <c r="H1" s="467"/>
      <c r="I1" s="467"/>
    </row>
    <row r="2" spans="1:10">
      <c r="A2" s="467"/>
      <c r="B2" s="467"/>
      <c r="C2" s="467"/>
      <c r="D2" s="467"/>
      <c r="E2" s="467"/>
      <c r="F2" s="467"/>
      <c r="G2" s="467"/>
      <c r="H2" s="467"/>
      <c r="I2" s="467"/>
    </row>
    <row r="3" spans="1:10">
      <c r="A3" s="467"/>
      <c r="B3" s="467"/>
      <c r="C3" s="467"/>
      <c r="D3" s="467"/>
      <c r="E3" s="467"/>
      <c r="F3" s="467"/>
      <c r="G3" s="467"/>
      <c r="H3" s="467"/>
      <c r="I3" s="467"/>
    </row>
    <row r="4" spans="1:10">
      <c r="A4" s="467"/>
      <c r="B4" s="467"/>
      <c r="C4" s="467"/>
      <c r="D4" s="467"/>
      <c r="E4" s="467"/>
      <c r="F4" s="467"/>
      <c r="G4" s="467"/>
      <c r="H4" s="467"/>
      <c r="I4" s="467"/>
    </row>
    <row r="5" spans="1:10">
      <c r="A5" s="3"/>
      <c r="B5" s="3"/>
      <c r="C5" s="3"/>
      <c r="D5" s="4"/>
      <c r="E5" s="5"/>
      <c r="F5" s="6"/>
      <c r="G5" s="7"/>
      <c r="H5" s="8"/>
      <c r="I5" s="9"/>
    </row>
    <row r="6" spans="1:10" ht="25.5" customHeight="1">
      <c r="A6" s="468" t="s">
        <v>1</v>
      </c>
      <c r="B6" s="468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10" ht="25.5" customHeight="1">
      <c r="A7" s="469" t="s">
        <v>4</v>
      </c>
      <c r="B7" s="469"/>
      <c r="C7" s="471" t="s">
        <v>952</v>
      </c>
      <c r="D7" s="471"/>
      <c r="E7" s="471"/>
      <c r="F7" s="471"/>
      <c r="G7" s="471"/>
      <c r="H7" s="12" t="s">
        <v>6</v>
      </c>
      <c r="I7" s="13"/>
    </row>
    <row r="8" spans="1:10" ht="15" customHeight="1">
      <c r="A8" s="465" t="s">
        <v>7</v>
      </c>
      <c r="B8" s="465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10">
      <c r="A9" s="5"/>
      <c r="B9" s="5"/>
      <c r="C9" s="5"/>
      <c r="D9" s="4"/>
      <c r="E9" s="5"/>
      <c r="F9" s="6"/>
      <c r="G9" s="7"/>
      <c r="H9" s="8"/>
      <c r="I9" s="9"/>
    </row>
    <row r="10" spans="1:10" ht="5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10">
      <c r="A11" s="20">
        <v>1</v>
      </c>
      <c r="B11" s="21"/>
      <c r="C11" s="21"/>
      <c r="D11" s="22" t="s">
        <v>19</v>
      </c>
      <c r="E11" s="21"/>
      <c r="F11" s="21"/>
      <c r="G11" s="21"/>
      <c r="H11" s="23"/>
      <c r="I11" s="34">
        <f>I12</f>
        <v>2017.13</v>
      </c>
    </row>
    <row r="12" spans="1:10">
      <c r="A12" s="269" t="s">
        <v>20</v>
      </c>
      <c r="B12" s="270" t="s">
        <v>196</v>
      </c>
      <c r="C12" s="271" t="s">
        <v>51</v>
      </c>
      <c r="D12" s="270" t="s">
        <v>197</v>
      </c>
      <c r="E12" s="272">
        <v>2.5</v>
      </c>
      <c r="F12" s="269" t="s">
        <v>22</v>
      </c>
      <c r="G12" s="270">
        <v>633.57000000000005</v>
      </c>
      <c r="H12" s="273">
        <f>ROUND(G12+(G12*$I$6),2)</f>
        <v>806.85</v>
      </c>
      <c r="I12" s="274">
        <f>ROUND(H12*E12,2)</f>
        <v>2017.13</v>
      </c>
    </row>
    <row r="13" spans="1:10">
      <c r="A13" s="27"/>
      <c r="B13" s="27"/>
      <c r="C13" s="27"/>
      <c r="D13" s="28" t="s">
        <v>23</v>
      </c>
      <c r="E13" s="27"/>
      <c r="F13" s="27"/>
      <c r="G13" s="27"/>
      <c r="H13" s="29"/>
      <c r="I13" s="421">
        <f>I14+I107</f>
        <v>81552.59</v>
      </c>
    </row>
    <row r="14" spans="1:10">
      <c r="A14" s="30"/>
      <c r="B14" s="30"/>
      <c r="C14" s="30"/>
      <c r="D14" s="31" t="s">
        <v>24</v>
      </c>
      <c r="E14" s="30"/>
      <c r="F14" s="30"/>
      <c r="G14" s="30"/>
      <c r="H14" s="32"/>
      <c r="I14" s="115">
        <f>I15+I36+I45+I53+I62+I71+I78+I83+I89+I101</f>
        <v>66569.959999999992</v>
      </c>
      <c r="J14" s="79">
        <f>I11+I13+'NÚCLEO 02'!I13+'NÚCLEO 03'!I13+'NÚCLEO 04'!I13+'NÚCLEO 05'!I13+'NÚCLEO 05'!I184</f>
        <v>413522.08</v>
      </c>
    </row>
    <row r="15" spans="1:10">
      <c r="A15" s="33">
        <v>2</v>
      </c>
      <c r="B15" s="21"/>
      <c r="C15" s="21"/>
      <c r="D15" s="22" t="s">
        <v>25</v>
      </c>
      <c r="E15" s="21"/>
      <c r="F15" s="21"/>
      <c r="G15" s="21"/>
      <c r="H15" s="23"/>
      <c r="I15" s="34">
        <f>SUM(I17:I35)</f>
        <v>3855.8299999999995</v>
      </c>
    </row>
    <row r="16" spans="1:10">
      <c r="A16" s="35" t="s">
        <v>26</v>
      </c>
      <c r="B16" s="24"/>
      <c r="C16" s="24"/>
      <c r="D16" s="36" t="s">
        <v>27</v>
      </c>
      <c r="E16" s="24"/>
      <c r="F16" s="24"/>
      <c r="G16" s="24"/>
      <c r="H16" s="25"/>
      <c r="I16" s="39"/>
    </row>
    <row r="17" spans="1:9" ht="25.5">
      <c r="A17" s="275" t="s">
        <v>28</v>
      </c>
      <c r="B17" s="276" t="s">
        <v>29</v>
      </c>
      <c r="C17" s="275" t="s">
        <v>30</v>
      </c>
      <c r="D17" s="277" t="s">
        <v>31</v>
      </c>
      <c r="E17" s="278">
        <v>1.64</v>
      </c>
      <c r="F17" s="275" t="s">
        <v>32</v>
      </c>
      <c r="G17" s="279">
        <v>300.23</v>
      </c>
      <c r="H17" s="273">
        <f>ROUND(G17+(G17*$I$6),2)</f>
        <v>382.34</v>
      </c>
      <c r="I17" s="274">
        <f t="shared" ref="I17:I35" si="0">ROUND(H17*E17,2)</f>
        <v>627.04</v>
      </c>
    </row>
    <row r="18" spans="1:9">
      <c r="A18" s="275" t="s">
        <v>33</v>
      </c>
      <c r="B18" s="276" t="s">
        <v>34</v>
      </c>
      <c r="C18" s="275" t="s">
        <v>30</v>
      </c>
      <c r="D18" s="280" t="s">
        <v>35</v>
      </c>
      <c r="E18" s="278">
        <v>12</v>
      </c>
      <c r="F18" s="275" t="s">
        <v>22</v>
      </c>
      <c r="G18" s="279">
        <v>4.5</v>
      </c>
      <c r="H18" s="273">
        <f t="shared" ref="H18:H22" si="1">ROUND(G18+(G18*$I$6),2)</f>
        <v>5.73</v>
      </c>
      <c r="I18" s="274">
        <f t="shared" si="0"/>
        <v>68.760000000000005</v>
      </c>
    </row>
    <row r="19" spans="1:9" ht="25.5">
      <c r="A19" s="281" t="s">
        <v>36</v>
      </c>
      <c r="B19" s="281" t="s">
        <v>37</v>
      </c>
      <c r="C19" s="281" t="s">
        <v>30</v>
      </c>
      <c r="D19" s="289" t="s">
        <v>38</v>
      </c>
      <c r="E19" s="284">
        <v>30</v>
      </c>
      <c r="F19" s="281" t="s">
        <v>39</v>
      </c>
      <c r="G19" s="279">
        <v>6</v>
      </c>
      <c r="H19" s="273">
        <f t="shared" si="1"/>
        <v>7.64</v>
      </c>
      <c r="I19" s="274">
        <f t="shared" si="0"/>
        <v>229.2</v>
      </c>
    </row>
    <row r="20" spans="1:9">
      <c r="A20" s="281" t="s">
        <v>40</v>
      </c>
      <c r="B20" s="282" t="s">
        <v>41</v>
      </c>
      <c r="C20" s="281" t="s">
        <v>30</v>
      </c>
      <c r="D20" s="283" t="s">
        <v>42</v>
      </c>
      <c r="E20" s="284">
        <v>78.94</v>
      </c>
      <c r="F20" s="281" t="s">
        <v>22</v>
      </c>
      <c r="G20" s="279">
        <v>4.21</v>
      </c>
      <c r="H20" s="273">
        <f t="shared" si="1"/>
        <v>5.36</v>
      </c>
      <c r="I20" s="274">
        <f t="shared" si="0"/>
        <v>423.12</v>
      </c>
    </row>
    <row r="21" spans="1:9">
      <c r="A21" s="281" t="s">
        <v>43</v>
      </c>
      <c r="B21" s="282" t="s">
        <v>44</v>
      </c>
      <c r="C21" s="281" t="s">
        <v>30</v>
      </c>
      <c r="D21" s="283" t="s">
        <v>45</v>
      </c>
      <c r="E21" s="284">
        <v>4</v>
      </c>
      <c r="F21" s="281" t="s">
        <v>15</v>
      </c>
      <c r="G21" s="279">
        <v>9.27</v>
      </c>
      <c r="H21" s="273">
        <f t="shared" si="1"/>
        <v>11.81</v>
      </c>
      <c r="I21" s="274">
        <f t="shared" si="0"/>
        <v>47.24</v>
      </c>
    </row>
    <row r="22" spans="1:9">
      <c r="A22" s="281" t="s">
        <v>46</v>
      </c>
      <c r="B22" s="282" t="s">
        <v>47</v>
      </c>
      <c r="C22" s="281" t="s">
        <v>30</v>
      </c>
      <c r="D22" s="283" t="s">
        <v>48</v>
      </c>
      <c r="E22" s="284">
        <v>2</v>
      </c>
      <c r="F22" s="281" t="s">
        <v>15</v>
      </c>
      <c r="G22" s="279">
        <v>40.18</v>
      </c>
      <c r="H22" s="273">
        <f t="shared" si="1"/>
        <v>51.17</v>
      </c>
      <c r="I22" s="274">
        <f t="shared" si="0"/>
        <v>102.34</v>
      </c>
    </row>
    <row r="23" spans="1:9">
      <c r="A23" s="281" t="s">
        <v>49</v>
      </c>
      <c r="B23" s="285" t="s">
        <v>50</v>
      </c>
      <c r="C23" s="286" t="s">
        <v>51</v>
      </c>
      <c r="D23" s="287" t="s">
        <v>52</v>
      </c>
      <c r="E23" s="288">
        <v>2</v>
      </c>
      <c r="F23" s="281" t="s">
        <v>15</v>
      </c>
      <c r="G23" s="289">
        <v>14.47</v>
      </c>
      <c r="H23" s="273">
        <f t="shared" ref="H23:H35" si="2">ROUND(G23+(G23*$I$6),2)</f>
        <v>18.43</v>
      </c>
      <c r="I23" s="274">
        <f t="shared" si="0"/>
        <v>36.86</v>
      </c>
    </row>
    <row r="24" spans="1:9">
      <c r="A24" s="281" t="s">
        <v>53</v>
      </c>
      <c r="B24" s="286" t="s">
        <v>54</v>
      </c>
      <c r="C24" s="286" t="s">
        <v>51</v>
      </c>
      <c r="D24" s="287" t="s">
        <v>55</v>
      </c>
      <c r="E24" s="288">
        <v>12</v>
      </c>
      <c r="F24" s="281" t="s">
        <v>15</v>
      </c>
      <c r="G24" s="289">
        <v>5.69</v>
      </c>
      <c r="H24" s="273">
        <f t="shared" si="2"/>
        <v>7.25</v>
      </c>
      <c r="I24" s="274">
        <f t="shared" si="0"/>
        <v>87</v>
      </c>
    </row>
    <row r="25" spans="1:9" ht="25.5">
      <c r="A25" s="281" t="s">
        <v>56</v>
      </c>
      <c r="B25" s="286" t="s">
        <v>57</v>
      </c>
      <c r="C25" s="286" t="s">
        <v>30</v>
      </c>
      <c r="D25" s="290" t="s">
        <v>58</v>
      </c>
      <c r="E25" s="288">
        <v>8</v>
      </c>
      <c r="F25" s="281" t="s">
        <v>15</v>
      </c>
      <c r="G25" s="279">
        <v>36.74</v>
      </c>
      <c r="H25" s="273">
        <f t="shared" si="2"/>
        <v>46.79</v>
      </c>
      <c r="I25" s="274">
        <f t="shared" si="0"/>
        <v>374.32</v>
      </c>
    </row>
    <row r="26" spans="1:9">
      <c r="A26" s="281" t="s">
        <v>59</v>
      </c>
      <c r="B26" s="286" t="s">
        <v>60</v>
      </c>
      <c r="C26" s="286" t="s">
        <v>51</v>
      </c>
      <c r="D26" s="287" t="s">
        <v>61</v>
      </c>
      <c r="E26" s="288">
        <v>16</v>
      </c>
      <c r="F26" s="281" t="s">
        <v>15</v>
      </c>
      <c r="G26" s="289">
        <v>10.58</v>
      </c>
      <c r="H26" s="273">
        <f t="shared" si="2"/>
        <v>13.47</v>
      </c>
      <c r="I26" s="274">
        <f t="shared" si="0"/>
        <v>215.52</v>
      </c>
    </row>
    <row r="27" spans="1:9" ht="25.5">
      <c r="A27" s="281" t="s">
        <v>62</v>
      </c>
      <c r="B27" s="286" t="s">
        <v>63</v>
      </c>
      <c r="C27" s="286" t="s">
        <v>51</v>
      </c>
      <c r="D27" s="290" t="s">
        <v>64</v>
      </c>
      <c r="E27" s="288">
        <v>10</v>
      </c>
      <c r="F27" s="281" t="s">
        <v>15</v>
      </c>
      <c r="G27" s="291">
        <v>4.41</v>
      </c>
      <c r="H27" s="273">
        <f t="shared" si="2"/>
        <v>5.62</v>
      </c>
      <c r="I27" s="274">
        <f t="shared" si="0"/>
        <v>56.2</v>
      </c>
    </row>
    <row r="28" spans="1:9">
      <c r="A28" s="281" t="s">
        <v>65</v>
      </c>
      <c r="B28" s="286" t="s">
        <v>66</v>
      </c>
      <c r="C28" s="286" t="s">
        <v>51</v>
      </c>
      <c r="D28" s="287" t="s">
        <v>67</v>
      </c>
      <c r="E28" s="288">
        <v>18</v>
      </c>
      <c r="F28" s="281" t="s">
        <v>15</v>
      </c>
      <c r="G28" s="291">
        <v>24.06</v>
      </c>
      <c r="H28" s="273">
        <f t="shared" si="2"/>
        <v>30.64</v>
      </c>
      <c r="I28" s="274">
        <f t="shared" si="0"/>
        <v>551.52</v>
      </c>
    </row>
    <row r="29" spans="1:9" ht="25.5">
      <c r="A29" s="281" t="s">
        <v>68</v>
      </c>
      <c r="B29" s="286">
        <v>97660</v>
      </c>
      <c r="C29" s="286" t="s">
        <v>21</v>
      </c>
      <c r="D29" s="290" t="s">
        <v>69</v>
      </c>
      <c r="E29" s="288">
        <v>3</v>
      </c>
      <c r="F29" s="281" t="s">
        <v>15</v>
      </c>
      <c r="G29" s="291">
        <v>0.62</v>
      </c>
      <c r="H29" s="273">
        <f t="shared" si="2"/>
        <v>0.79</v>
      </c>
      <c r="I29" s="274">
        <f t="shared" si="0"/>
        <v>2.37</v>
      </c>
    </row>
    <row r="30" spans="1:9" ht="25.5">
      <c r="A30" s="281" t="s">
        <v>70</v>
      </c>
      <c r="B30" s="285" t="s">
        <v>71</v>
      </c>
      <c r="C30" s="285" t="s">
        <v>30</v>
      </c>
      <c r="D30" s="290" t="s">
        <v>72</v>
      </c>
      <c r="E30" s="294">
        <v>8</v>
      </c>
      <c r="F30" s="281" t="s">
        <v>15</v>
      </c>
      <c r="G30" s="279">
        <v>2.25</v>
      </c>
      <c r="H30" s="273">
        <f t="shared" si="2"/>
        <v>2.87</v>
      </c>
      <c r="I30" s="274">
        <f t="shared" si="0"/>
        <v>22.96</v>
      </c>
    </row>
    <row r="31" spans="1:9" ht="25.5">
      <c r="A31" s="281" t="s">
        <v>73</v>
      </c>
      <c r="B31" s="285" t="s">
        <v>74</v>
      </c>
      <c r="C31" s="285" t="s">
        <v>51</v>
      </c>
      <c r="D31" s="277" t="s">
        <v>75</v>
      </c>
      <c r="E31" s="281">
        <v>0.06</v>
      </c>
      <c r="F31" s="281" t="s">
        <v>32</v>
      </c>
      <c r="G31" s="291">
        <v>58.08</v>
      </c>
      <c r="H31" s="273">
        <f t="shared" si="2"/>
        <v>73.959999999999994</v>
      </c>
      <c r="I31" s="274">
        <f t="shared" si="0"/>
        <v>4.4400000000000004</v>
      </c>
    </row>
    <row r="32" spans="1:9" ht="26.25" customHeight="1">
      <c r="A32" s="281" t="s">
        <v>188</v>
      </c>
      <c r="B32" s="285" t="s">
        <v>76</v>
      </c>
      <c r="C32" s="285" t="s">
        <v>30</v>
      </c>
      <c r="D32" s="277" t="s">
        <v>77</v>
      </c>
      <c r="E32" s="281">
        <v>1.36</v>
      </c>
      <c r="F32" s="281" t="s">
        <v>22</v>
      </c>
      <c r="G32" s="295">
        <v>27.02</v>
      </c>
      <c r="H32" s="273">
        <f t="shared" si="2"/>
        <v>34.409999999999997</v>
      </c>
      <c r="I32" s="274">
        <f t="shared" si="0"/>
        <v>46.8</v>
      </c>
    </row>
    <row r="33" spans="1:9" s="56" customFormat="1" ht="26.25" customHeight="1">
      <c r="A33" s="281" t="s">
        <v>189</v>
      </c>
      <c r="B33" s="296" t="s">
        <v>190</v>
      </c>
      <c r="C33" s="296" t="s">
        <v>30</v>
      </c>
      <c r="D33" s="297" t="s">
        <v>191</v>
      </c>
      <c r="E33" s="298">
        <v>6.81</v>
      </c>
      <c r="F33" s="298" t="s">
        <v>39</v>
      </c>
      <c r="G33" s="299">
        <v>12.22</v>
      </c>
      <c r="H33" s="273">
        <f t="shared" si="2"/>
        <v>15.56</v>
      </c>
      <c r="I33" s="274">
        <f t="shared" si="0"/>
        <v>105.96</v>
      </c>
    </row>
    <row r="34" spans="1:9" s="56" customFormat="1" ht="26.25" customHeight="1">
      <c r="A34" s="281" t="s">
        <v>198</v>
      </c>
      <c r="B34" s="296" t="s">
        <v>199</v>
      </c>
      <c r="C34" s="296" t="s">
        <v>30</v>
      </c>
      <c r="D34" s="297" t="s">
        <v>200</v>
      </c>
      <c r="E34" s="302">
        <v>3.2</v>
      </c>
      <c r="F34" s="298" t="s">
        <v>22</v>
      </c>
      <c r="G34" s="299">
        <v>23.43</v>
      </c>
      <c r="H34" s="273">
        <f>ROUND(G34+(G34*$I$6),2)</f>
        <v>29.84</v>
      </c>
      <c r="I34" s="274">
        <f t="shared" si="0"/>
        <v>95.49</v>
      </c>
    </row>
    <row r="35" spans="1:9" s="56" customFormat="1" ht="26.25" customHeight="1">
      <c r="A35" s="281" t="s">
        <v>227</v>
      </c>
      <c r="B35" s="296" t="s">
        <v>225</v>
      </c>
      <c r="C35" s="296" t="s">
        <v>30</v>
      </c>
      <c r="D35" s="297" t="s">
        <v>226</v>
      </c>
      <c r="E35" s="302">
        <v>1</v>
      </c>
      <c r="F35" s="298" t="s">
        <v>15</v>
      </c>
      <c r="G35" s="299">
        <v>595.75</v>
      </c>
      <c r="H35" s="273">
        <f t="shared" si="2"/>
        <v>758.69</v>
      </c>
      <c r="I35" s="274">
        <f t="shared" si="0"/>
        <v>758.69</v>
      </c>
    </row>
    <row r="36" spans="1:9">
      <c r="A36" s="33">
        <v>3</v>
      </c>
      <c r="B36" s="49"/>
      <c r="C36" s="49"/>
      <c r="D36" s="50" t="s">
        <v>78</v>
      </c>
      <c r="E36" s="49"/>
      <c r="F36" s="49"/>
      <c r="G36" s="49"/>
      <c r="H36" s="23"/>
      <c r="I36" s="34">
        <f>SUM(I38:I44)</f>
        <v>7884.51</v>
      </c>
    </row>
    <row r="37" spans="1:9">
      <c r="A37" s="51" t="s">
        <v>79</v>
      </c>
      <c r="B37" s="26"/>
      <c r="C37" s="26"/>
      <c r="D37" s="52" t="s">
        <v>80</v>
      </c>
      <c r="E37" s="26"/>
      <c r="F37" s="26"/>
      <c r="G37" s="26"/>
      <c r="H37" s="25"/>
      <c r="I37" s="39"/>
    </row>
    <row r="38" spans="1:9" ht="63.75">
      <c r="A38" s="343" t="s">
        <v>920</v>
      </c>
      <c r="B38" s="343">
        <v>91792</v>
      </c>
      <c r="C38" s="343" t="s">
        <v>21</v>
      </c>
      <c r="D38" s="388" t="s">
        <v>958</v>
      </c>
      <c r="E38" s="344">
        <v>1.5</v>
      </c>
      <c r="F38" s="343" t="s">
        <v>39</v>
      </c>
      <c r="G38" s="271">
        <v>60.79</v>
      </c>
      <c r="H38" s="422">
        <f t="shared" ref="H38:H42" si="3">ROUND(G38+(G38*$I$6),2)</f>
        <v>77.42</v>
      </c>
      <c r="I38" s="274">
        <f t="shared" ref="I38:I44" si="4">ROUND(H38*E38,2)</f>
        <v>116.13</v>
      </c>
    </row>
    <row r="39" spans="1:9" s="56" customFormat="1" ht="66.75" customHeight="1">
      <c r="A39" s="343" t="s">
        <v>921</v>
      </c>
      <c r="B39" s="343">
        <v>91793</v>
      </c>
      <c r="C39" s="343" t="s">
        <v>21</v>
      </c>
      <c r="D39" s="388" t="s">
        <v>959</v>
      </c>
      <c r="E39" s="344">
        <v>25.02</v>
      </c>
      <c r="F39" s="343" t="s">
        <v>39</v>
      </c>
      <c r="G39" s="271">
        <v>91.39</v>
      </c>
      <c r="H39" s="273">
        <f t="shared" si="3"/>
        <v>116.39</v>
      </c>
      <c r="I39" s="274">
        <f t="shared" si="4"/>
        <v>2912.08</v>
      </c>
    </row>
    <row r="40" spans="1:9" s="56" customFormat="1" ht="63.75">
      <c r="A40" s="343" t="s">
        <v>922</v>
      </c>
      <c r="B40" s="343">
        <v>91795</v>
      </c>
      <c r="C40" s="343" t="s">
        <v>21</v>
      </c>
      <c r="D40" s="388" t="s">
        <v>960</v>
      </c>
      <c r="E40" s="344">
        <v>18.96</v>
      </c>
      <c r="F40" s="343" t="s">
        <v>39</v>
      </c>
      <c r="G40" s="271">
        <v>72.75</v>
      </c>
      <c r="H40" s="273">
        <f t="shared" si="3"/>
        <v>92.65</v>
      </c>
      <c r="I40" s="274">
        <f t="shared" si="4"/>
        <v>1756.64</v>
      </c>
    </row>
    <row r="41" spans="1:9" s="56" customFormat="1" ht="25.5">
      <c r="A41" s="343" t="s">
        <v>923</v>
      </c>
      <c r="B41" s="343" t="s">
        <v>961</v>
      </c>
      <c r="C41" s="343" t="s">
        <v>51</v>
      </c>
      <c r="D41" s="388" t="s">
        <v>962</v>
      </c>
      <c r="E41" s="344">
        <v>2</v>
      </c>
      <c r="F41" s="343" t="s">
        <v>15</v>
      </c>
      <c r="G41" s="271">
        <v>73.39</v>
      </c>
      <c r="H41" s="273">
        <f t="shared" si="3"/>
        <v>93.46</v>
      </c>
      <c r="I41" s="274">
        <f t="shared" si="4"/>
        <v>186.92</v>
      </c>
    </row>
    <row r="42" spans="1:9" s="56" customFormat="1">
      <c r="A42" s="343" t="s">
        <v>924</v>
      </c>
      <c r="B42" s="343" t="s">
        <v>956</v>
      </c>
      <c r="C42" s="343" t="s">
        <v>51</v>
      </c>
      <c r="D42" s="388" t="s">
        <v>957</v>
      </c>
      <c r="E42" s="344">
        <v>8</v>
      </c>
      <c r="F42" s="343" t="s">
        <v>15</v>
      </c>
      <c r="G42" s="271">
        <v>97.27</v>
      </c>
      <c r="H42" s="273">
        <f t="shared" si="3"/>
        <v>123.87</v>
      </c>
      <c r="I42" s="274">
        <f t="shared" si="4"/>
        <v>990.96</v>
      </c>
    </row>
    <row r="43" spans="1:9" s="56" customFormat="1" ht="30" customHeight="1">
      <c r="A43" s="343" t="s">
        <v>925</v>
      </c>
      <c r="B43" s="343">
        <f>COMPOSIÇÕES!$A$70</f>
        <v>8</v>
      </c>
      <c r="C43" s="343" t="str">
        <f>COMPOSIÇÕES!$E$70</f>
        <v>COMPOSIÇÃO</v>
      </c>
      <c r="D43" s="388" t="str">
        <f>COMPOSIÇÕES!$C$70</f>
        <v>CAIXA DE INSPEÇÃO E PASSAGEM PVC ESGOTO - 41L COM PROLONGADO DE 20CM</v>
      </c>
      <c r="E43" s="344">
        <v>2</v>
      </c>
      <c r="F43" s="343" t="s">
        <v>15</v>
      </c>
      <c r="G43" s="271">
        <f>COMPOSIÇÕES!$G$70</f>
        <v>337.14</v>
      </c>
      <c r="H43" s="273">
        <f t="shared" ref="H43:H44" si="5">ROUND(G43+(G43*$I$6),2)</f>
        <v>429.35</v>
      </c>
      <c r="I43" s="274">
        <f t="shared" ref="I43" si="6">ROUND(H43*E43,2)</f>
        <v>858.7</v>
      </c>
    </row>
    <row r="44" spans="1:9">
      <c r="A44" s="343" t="s">
        <v>926</v>
      </c>
      <c r="B44" s="343">
        <f>COMPOSIÇÕES!$A$77</f>
        <v>9</v>
      </c>
      <c r="C44" s="343" t="str">
        <f>COMPOSIÇÕES!$E$77</f>
        <v>COMPOSIÇÃO</v>
      </c>
      <c r="D44" s="271" t="str">
        <f>COMPOSIÇÕES!$C$77</f>
        <v xml:space="preserve">RALO LINEAR SIFONADO COM GRELHA - 90CM </v>
      </c>
      <c r="E44" s="344">
        <v>4</v>
      </c>
      <c r="F44" s="343" t="s">
        <v>15</v>
      </c>
      <c r="G44" s="271">
        <f>COMPOSIÇÕES!$G$77</f>
        <v>208.69000000000003</v>
      </c>
      <c r="H44" s="273">
        <f t="shared" si="5"/>
        <v>265.77</v>
      </c>
      <c r="I44" s="274">
        <f t="shared" si="4"/>
        <v>1063.08</v>
      </c>
    </row>
    <row r="45" spans="1:9">
      <c r="A45" s="33">
        <v>4</v>
      </c>
      <c r="B45" s="49"/>
      <c r="C45" s="49"/>
      <c r="D45" s="50" t="s">
        <v>81</v>
      </c>
      <c r="E45" s="49"/>
      <c r="F45" s="49"/>
      <c r="G45" s="49"/>
      <c r="H45" s="23"/>
      <c r="I45" s="34">
        <f>SUM(I46:I52)</f>
        <v>7834.62</v>
      </c>
    </row>
    <row r="46" spans="1:9">
      <c r="A46" s="51" t="s">
        <v>82</v>
      </c>
      <c r="B46" s="26"/>
      <c r="C46" s="26"/>
      <c r="D46" s="52" t="s">
        <v>83</v>
      </c>
      <c r="E46" s="26"/>
      <c r="F46" s="26"/>
      <c r="G46" s="26"/>
      <c r="H46" s="25"/>
      <c r="I46" s="39"/>
    </row>
    <row r="47" spans="1:9">
      <c r="A47" s="281" t="s">
        <v>84</v>
      </c>
      <c r="B47" s="282" t="s">
        <v>85</v>
      </c>
      <c r="C47" s="281" t="s">
        <v>51</v>
      </c>
      <c r="D47" s="303" t="s">
        <v>86</v>
      </c>
      <c r="E47" s="284">
        <v>0.98</v>
      </c>
      <c r="F47" s="281" t="s">
        <v>32</v>
      </c>
      <c r="G47" s="304">
        <v>135.91999999999999</v>
      </c>
      <c r="H47" s="293">
        <f>ROUND(G47+(G47*$I$6),2)</f>
        <v>173.09</v>
      </c>
      <c r="I47" s="274">
        <f t="shared" ref="I47:I48" si="7">ROUND(H47*E47,2)</f>
        <v>169.63</v>
      </c>
    </row>
    <row r="48" spans="1:9">
      <c r="A48" s="281" t="s">
        <v>87</v>
      </c>
      <c r="B48" s="282" t="s">
        <v>88</v>
      </c>
      <c r="C48" s="281" t="s">
        <v>30</v>
      </c>
      <c r="D48" s="305" t="s">
        <v>89</v>
      </c>
      <c r="E48" s="284">
        <v>32.82</v>
      </c>
      <c r="F48" s="281" t="s">
        <v>22</v>
      </c>
      <c r="G48" s="279">
        <v>33.450000000000003</v>
      </c>
      <c r="H48" s="307">
        <f>ROUND(G48+(G48*$I$6),2)</f>
        <v>42.6</v>
      </c>
      <c r="I48" s="274">
        <f t="shared" si="7"/>
        <v>1398.13</v>
      </c>
    </row>
    <row r="49" spans="1:18">
      <c r="A49" s="54" t="s">
        <v>90</v>
      </c>
      <c r="B49" s="42"/>
      <c r="C49" s="42"/>
      <c r="D49" s="55" t="s">
        <v>91</v>
      </c>
      <c r="E49" s="42"/>
      <c r="F49" s="42"/>
      <c r="G49" s="42"/>
      <c r="H49" s="48"/>
      <c r="I49" s="47"/>
    </row>
    <row r="50" spans="1:18" ht="38.25">
      <c r="A50" s="281" t="s">
        <v>92</v>
      </c>
      <c r="B50" s="282" t="s">
        <v>93</v>
      </c>
      <c r="C50" s="281" t="s">
        <v>30</v>
      </c>
      <c r="D50" s="289" t="s">
        <v>94</v>
      </c>
      <c r="E50" s="284">
        <v>35.46</v>
      </c>
      <c r="F50" s="281" t="s">
        <v>95</v>
      </c>
      <c r="G50" s="279">
        <v>74.72</v>
      </c>
      <c r="H50" s="307">
        <f>ROUND(G50+(G50*$I$6),2)</f>
        <v>95.16</v>
      </c>
      <c r="I50" s="274">
        <f>ROUND(H50*E50,2)</f>
        <v>3374.37</v>
      </c>
    </row>
    <row r="51" spans="1:18">
      <c r="A51" s="54" t="s">
        <v>96</v>
      </c>
      <c r="B51" s="42"/>
      <c r="C51" s="42"/>
      <c r="D51" s="55" t="s">
        <v>97</v>
      </c>
      <c r="E51" s="42"/>
      <c r="F51" s="42"/>
      <c r="G51" s="42"/>
      <c r="H51" s="48"/>
      <c r="I51" s="47"/>
    </row>
    <row r="52" spans="1:18" ht="42.75" customHeight="1">
      <c r="A52" s="281" t="s">
        <v>98</v>
      </c>
      <c r="B52" s="282" t="s">
        <v>99</v>
      </c>
      <c r="C52" s="281" t="s">
        <v>51</v>
      </c>
      <c r="D52" s="289" t="s">
        <v>201</v>
      </c>
      <c r="E52" s="284">
        <v>86.24</v>
      </c>
      <c r="F52" s="281" t="s">
        <v>22</v>
      </c>
      <c r="G52" s="306">
        <v>26.34</v>
      </c>
      <c r="H52" s="307">
        <f>ROUND(G52+(G52*$I$6),2)</f>
        <v>33.54</v>
      </c>
      <c r="I52" s="274">
        <f>ROUND(H52*E52,2)</f>
        <v>2892.49</v>
      </c>
      <c r="J52" s="56"/>
      <c r="K52" s="56"/>
      <c r="L52" s="56"/>
      <c r="M52" s="56"/>
      <c r="N52" s="56"/>
      <c r="O52" s="57"/>
      <c r="P52" s="57"/>
      <c r="Q52" s="57"/>
      <c r="R52" s="57"/>
    </row>
    <row r="53" spans="1:18">
      <c r="A53" s="58">
        <v>5</v>
      </c>
      <c r="B53" s="58"/>
      <c r="C53" s="58"/>
      <c r="D53" s="59" t="s">
        <v>101</v>
      </c>
      <c r="E53" s="60"/>
      <c r="F53" s="58"/>
      <c r="G53" s="61"/>
      <c r="H53" s="61"/>
      <c r="I53" s="62">
        <f>SUM(I54:I61)</f>
        <v>15710.69</v>
      </c>
    </row>
    <row r="54" spans="1:18">
      <c r="A54" s="63" t="s">
        <v>102</v>
      </c>
      <c r="B54" s="37"/>
      <c r="C54" s="37"/>
      <c r="D54" s="64" t="s">
        <v>103</v>
      </c>
      <c r="E54" s="43"/>
      <c r="F54" s="37"/>
      <c r="G54" s="53"/>
      <c r="H54" s="53"/>
      <c r="I54" s="81"/>
    </row>
    <row r="55" spans="1:18" ht="25.5">
      <c r="A55" s="281" t="s">
        <v>104</v>
      </c>
      <c r="B55" s="282" t="s">
        <v>105</v>
      </c>
      <c r="C55" s="281" t="s">
        <v>51</v>
      </c>
      <c r="D55" s="289" t="s">
        <v>106</v>
      </c>
      <c r="E55" s="284">
        <v>1.36</v>
      </c>
      <c r="F55" s="281" t="s">
        <v>22</v>
      </c>
      <c r="G55" s="304">
        <v>678.81</v>
      </c>
      <c r="H55" s="293">
        <f>ROUND(G55+(G55*$I$6),2)</f>
        <v>864.46</v>
      </c>
      <c r="I55" s="274">
        <f>ROUND(H55*E55,2)</f>
        <v>1175.67</v>
      </c>
    </row>
    <row r="56" spans="1:18">
      <c r="A56" s="63" t="s">
        <v>107</v>
      </c>
      <c r="B56" s="41"/>
      <c r="C56" s="37"/>
      <c r="D56" s="66" t="s">
        <v>108</v>
      </c>
      <c r="E56" s="43"/>
      <c r="F56" s="37"/>
      <c r="G56" s="53"/>
      <c r="H56" s="53"/>
      <c r="I56" s="81"/>
    </row>
    <row r="57" spans="1:18" ht="38.25">
      <c r="A57" s="281" t="s">
        <v>109</v>
      </c>
      <c r="B57" s="282">
        <v>102253</v>
      </c>
      <c r="C57" s="281" t="s">
        <v>21</v>
      </c>
      <c r="D57" s="289" t="s">
        <v>110</v>
      </c>
      <c r="E57" s="284">
        <v>12</v>
      </c>
      <c r="F57" s="281" t="s">
        <v>95</v>
      </c>
      <c r="G57" s="306">
        <v>787.69</v>
      </c>
      <c r="H57" s="293">
        <f>ROUND(G57+(G57*$I$6),2)</f>
        <v>1003.12</v>
      </c>
      <c r="I57" s="274">
        <f>ROUND(H57*E57,2)</f>
        <v>12037.44</v>
      </c>
    </row>
    <row r="58" spans="1:18">
      <c r="A58" s="63" t="s">
        <v>111</v>
      </c>
      <c r="B58" s="41"/>
      <c r="C58" s="37"/>
      <c r="D58" s="66" t="s">
        <v>112</v>
      </c>
      <c r="E58" s="43"/>
      <c r="F58" s="37"/>
      <c r="G58" s="53"/>
      <c r="H58" s="53"/>
      <c r="I58" s="81"/>
    </row>
    <row r="59" spans="1:18" ht="25.5">
      <c r="A59" s="281" t="s">
        <v>113</v>
      </c>
      <c r="B59" s="282" t="s">
        <v>114</v>
      </c>
      <c r="C59" s="281" t="s">
        <v>51</v>
      </c>
      <c r="D59" s="289" t="s">
        <v>115</v>
      </c>
      <c r="E59" s="284">
        <v>7.8</v>
      </c>
      <c r="F59" s="281" t="s">
        <v>39</v>
      </c>
      <c r="G59" s="304">
        <v>137.25</v>
      </c>
      <c r="H59" s="307">
        <f>ROUND(G59+(G59*$I$6),2)</f>
        <v>174.79</v>
      </c>
      <c r="I59" s="274">
        <f>ROUND(H59*E59,2)</f>
        <v>1363.36</v>
      </c>
    </row>
    <row r="60" spans="1:18">
      <c r="A60" s="63" t="s">
        <v>116</v>
      </c>
      <c r="B60" s="41"/>
      <c r="C60" s="37"/>
      <c r="D60" s="66" t="s">
        <v>117</v>
      </c>
      <c r="E60" s="43"/>
      <c r="F60" s="37"/>
      <c r="G60" s="53"/>
      <c r="H60" s="53"/>
      <c r="I60" s="81"/>
    </row>
    <row r="61" spans="1:18" ht="25.5">
      <c r="A61" s="281" t="s">
        <v>118</v>
      </c>
      <c r="B61" s="282" t="s">
        <v>119</v>
      </c>
      <c r="C61" s="281" t="s">
        <v>51</v>
      </c>
      <c r="D61" s="289" t="s">
        <v>120</v>
      </c>
      <c r="E61" s="284">
        <v>2.16</v>
      </c>
      <c r="F61" s="281" t="s">
        <v>22</v>
      </c>
      <c r="G61" s="304">
        <v>412.33</v>
      </c>
      <c r="H61" s="293">
        <f>ROUND(G61+(G61*$I$6),2)</f>
        <v>525.1</v>
      </c>
      <c r="I61" s="274">
        <f>ROUND(H61*E61,2)</f>
        <v>1134.22</v>
      </c>
    </row>
    <row r="62" spans="1:18">
      <c r="A62" s="58">
        <v>6</v>
      </c>
      <c r="B62" s="58"/>
      <c r="C62" s="58"/>
      <c r="D62" s="59" t="s">
        <v>121</v>
      </c>
      <c r="E62" s="60"/>
      <c r="F62" s="58"/>
      <c r="G62" s="61"/>
      <c r="H62" s="61"/>
      <c r="I62" s="62">
        <f>SUM(I64:I70)</f>
        <v>7146.7999999999984</v>
      </c>
    </row>
    <row r="63" spans="1:18">
      <c r="A63" s="63" t="s">
        <v>122</v>
      </c>
      <c r="B63" s="37"/>
      <c r="C63" s="37"/>
      <c r="D63" s="64" t="s">
        <v>123</v>
      </c>
      <c r="E63" s="43"/>
      <c r="F63" s="37"/>
      <c r="G63" s="53"/>
      <c r="H63" s="53"/>
      <c r="I63" s="81"/>
    </row>
    <row r="64" spans="1:18">
      <c r="A64" s="281" t="s">
        <v>124</v>
      </c>
      <c r="B64" s="282" t="s">
        <v>125</v>
      </c>
      <c r="C64" s="281" t="s">
        <v>51</v>
      </c>
      <c r="D64" s="283" t="s">
        <v>126</v>
      </c>
      <c r="E64" s="284">
        <v>4</v>
      </c>
      <c r="F64" s="281" t="s">
        <v>15</v>
      </c>
      <c r="G64" s="304">
        <v>112.2</v>
      </c>
      <c r="H64" s="307">
        <f>ROUND(G64+(G64*$I$6),2)</f>
        <v>142.88999999999999</v>
      </c>
      <c r="I64" s="274">
        <f>ROUND(H64*E64,2)</f>
        <v>571.55999999999995</v>
      </c>
    </row>
    <row r="65" spans="1:9" s="56" customFormat="1">
      <c r="A65" s="63" t="s">
        <v>232</v>
      </c>
      <c r="B65" s="37"/>
      <c r="C65" s="37"/>
      <c r="D65" s="64" t="s">
        <v>234</v>
      </c>
      <c r="E65" s="43"/>
      <c r="F65" s="37"/>
      <c r="G65" s="53"/>
      <c r="H65" s="53"/>
      <c r="I65" s="81"/>
    </row>
    <row r="66" spans="1:9">
      <c r="A66" s="281" t="s">
        <v>233</v>
      </c>
      <c r="B66" s="282" t="s">
        <v>127</v>
      </c>
      <c r="C66" s="281" t="s">
        <v>30</v>
      </c>
      <c r="D66" s="283" t="s">
        <v>128</v>
      </c>
      <c r="E66" s="284">
        <v>8</v>
      </c>
      <c r="F66" s="281" t="s">
        <v>15</v>
      </c>
      <c r="G66" s="304">
        <v>563.65</v>
      </c>
      <c r="H66" s="307">
        <f>ROUND(G66+(G66*$I$6),2)</f>
        <v>717.81</v>
      </c>
      <c r="I66" s="274">
        <f>ROUND(H66*E66,2)</f>
        <v>5742.48</v>
      </c>
    </row>
    <row r="67" spans="1:9" s="56" customFormat="1">
      <c r="A67" s="63" t="s">
        <v>276</v>
      </c>
      <c r="B67" s="37"/>
      <c r="C67" s="37"/>
      <c r="D67" s="64" t="s">
        <v>270</v>
      </c>
      <c r="E67" s="43"/>
      <c r="F67" s="37"/>
      <c r="G67" s="53"/>
      <c r="H67" s="53"/>
      <c r="I67" s="81"/>
    </row>
    <row r="68" spans="1:9" s="56" customFormat="1">
      <c r="A68" s="281" t="s">
        <v>277</v>
      </c>
      <c r="B68" s="282" t="s">
        <v>271</v>
      </c>
      <c r="C68" s="281" t="s">
        <v>51</v>
      </c>
      <c r="D68" s="283" t="s">
        <v>272</v>
      </c>
      <c r="E68" s="284">
        <v>4</v>
      </c>
      <c r="F68" s="281" t="s">
        <v>15</v>
      </c>
      <c r="G68" s="304">
        <v>47.58</v>
      </c>
      <c r="H68" s="307">
        <f>ROUND(G68+(G68*$I$6),2)</f>
        <v>60.59</v>
      </c>
      <c r="I68" s="300">
        <f t="shared" ref="I68" si="8">ROUND(H68*E68,2)</f>
        <v>242.36</v>
      </c>
    </row>
    <row r="69" spans="1:9" s="56" customFormat="1">
      <c r="A69" s="63" t="s">
        <v>278</v>
      </c>
      <c r="B69" s="37"/>
      <c r="C69" s="37"/>
      <c r="D69" s="64" t="s">
        <v>273</v>
      </c>
      <c r="E69" s="43"/>
      <c r="F69" s="37"/>
      <c r="G69" s="53"/>
      <c r="H69" s="53"/>
      <c r="I69" s="81"/>
    </row>
    <row r="70" spans="1:9" s="56" customFormat="1">
      <c r="A70" s="281" t="s">
        <v>279</v>
      </c>
      <c r="B70" s="282" t="s">
        <v>274</v>
      </c>
      <c r="C70" s="281" t="s">
        <v>51</v>
      </c>
      <c r="D70" s="283" t="s">
        <v>275</v>
      </c>
      <c r="E70" s="284">
        <v>8</v>
      </c>
      <c r="F70" s="281" t="s">
        <v>15</v>
      </c>
      <c r="G70" s="304">
        <v>57.95</v>
      </c>
      <c r="H70" s="307">
        <f>ROUND(G70+(G70*$I$6),2)</f>
        <v>73.8</v>
      </c>
      <c r="I70" s="300">
        <f t="shared" ref="I70" si="9">ROUND(H70*E70,2)</f>
        <v>590.4</v>
      </c>
    </row>
    <row r="71" spans="1:9">
      <c r="A71" s="58">
        <v>7</v>
      </c>
      <c r="B71" s="58"/>
      <c r="C71" s="58"/>
      <c r="D71" s="59" t="s">
        <v>129</v>
      </c>
      <c r="E71" s="60"/>
      <c r="F71" s="58"/>
      <c r="G71" s="61"/>
      <c r="H71" s="61"/>
      <c r="I71" s="62">
        <f>SUM(I72:I77)</f>
        <v>2759.6400000000003</v>
      </c>
    </row>
    <row r="72" spans="1:9">
      <c r="A72" s="63" t="s">
        <v>130</v>
      </c>
      <c r="B72" s="37"/>
      <c r="C72" s="37"/>
      <c r="D72" s="64" t="s">
        <v>131</v>
      </c>
      <c r="E72" s="43"/>
      <c r="F72" s="37"/>
      <c r="G72" s="53"/>
      <c r="H72" s="53"/>
      <c r="I72" s="81"/>
    </row>
    <row r="73" spans="1:9" ht="25.5">
      <c r="A73" s="281" t="s">
        <v>132</v>
      </c>
      <c r="B73" s="282" t="s">
        <v>133</v>
      </c>
      <c r="C73" s="281" t="s">
        <v>30</v>
      </c>
      <c r="D73" s="289" t="s">
        <v>134</v>
      </c>
      <c r="E73" s="284">
        <v>4</v>
      </c>
      <c r="F73" s="281" t="s">
        <v>15</v>
      </c>
      <c r="G73" s="279">
        <v>110.35</v>
      </c>
      <c r="H73" s="307">
        <f t="shared" ref="H73:H74" si="10">ROUND(G73+(G73*$I$6),2)</f>
        <v>140.53</v>
      </c>
      <c r="I73" s="300">
        <f t="shared" ref="I73:I74" si="11">ROUND(H73*E73,2)</f>
        <v>562.12</v>
      </c>
    </row>
    <row r="74" spans="1:9">
      <c r="A74" s="281" t="s">
        <v>135</v>
      </c>
      <c r="B74" s="282" t="s">
        <v>136</v>
      </c>
      <c r="C74" s="281" t="s">
        <v>30</v>
      </c>
      <c r="D74" s="283" t="s">
        <v>137</v>
      </c>
      <c r="E74" s="284">
        <v>2</v>
      </c>
      <c r="F74" s="281" t="s">
        <v>15</v>
      </c>
      <c r="G74" s="279">
        <v>61.74</v>
      </c>
      <c r="H74" s="307">
        <f t="shared" si="10"/>
        <v>78.63</v>
      </c>
      <c r="I74" s="300">
        <f t="shared" si="11"/>
        <v>157.26</v>
      </c>
    </row>
    <row r="75" spans="1:9">
      <c r="A75" s="67" t="s">
        <v>138</v>
      </c>
      <c r="B75" s="41"/>
      <c r="C75" s="40"/>
      <c r="D75" s="55" t="s">
        <v>139</v>
      </c>
      <c r="E75" s="43"/>
      <c r="F75" s="40"/>
      <c r="G75" s="38"/>
      <c r="H75" s="68"/>
      <c r="I75" s="47"/>
    </row>
    <row r="76" spans="1:9">
      <c r="A76" s="308" t="s">
        <v>140</v>
      </c>
      <c r="B76" s="309" t="s">
        <v>631</v>
      </c>
      <c r="C76" s="308" t="s">
        <v>30</v>
      </c>
      <c r="D76" s="310" t="s">
        <v>632</v>
      </c>
      <c r="E76" s="311">
        <v>8</v>
      </c>
      <c r="F76" s="308" t="s">
        <v>15</v>
      </c>
      <c r="G76" s="312">
        <v>127.3</v>
      </c>
      <c r="H76" s="307">
        <f t="shared" ref="H76:H77" si="12">ROUND(G76+(G76*$I$6),2)</f>
        <v>162.12</v>
      </c>
      <c r="I76" s="300">
        <f t="shared" ref="I76:I77" si="13">ROUND(H76*E76,2)</f>
        <v>1296.96</v>
      </c>
    </row>
    <row r="77" spans="1:9">
      <c r="A77" s="308" t="s">
        <v>630</v>
      </c>
      <c r="B77" s="309" t="s">
        <v>628</v>
      </c>
      <c r="C77" s="308" t="s">
        <v>30</v>
      </c>
      <c r="D77" s="315" t="s">
        <v>629</v>
      </c>
      <c r="E77" s="311">
        <v>10</v>
      </c>
      <c r="F77" s="308" t="s">
        <v>15</v>
      </c>
      <c r="G77" s="312">
        <v>58.37</v>
      </c>
      <c r="H77" s="307">
        <f t="shared" si="12"/>
        <v>74.33</v>
      </c>
      <c r="I77" s="300">
        <f t="shared" si="13"/>
        <v>743.3</v>
      </c>
    </row>
    <row r="78" spans="1:9">
      <c r="A78" s="58">
        <v>8</v>
      </c>
      <c r="B78" s="58"/>
      <c r="C78" s="58"/>
      <c r="D78" s="59" t="s">
        <v>141</v>
      </c>
      <c r="E78" s="60"/>
      <c r="F78" s="58"/>
      <c r="G78" s="61"/>
      <c r="H78" s="61"/>
      <c r="I78" s="62">
        <f>SUM(I79:I82)</f>
        <v>2257.9499999999998</v>
      </c>
    </row>
    <row r="79" spans="1:9">
      <c r="A79" s="63" t="s">
        <v>142</v>
      </c>
      <c r="B79" s="37"/>
      <c r="C79" s="37"/>
      <c r="D79" s="64" t="s">
        <v>143</v>
      </c>
      <c r="E79" s="43"/>
      <c r="F79" s="37"/>
      <c r="G79" s="53"/>
      <c r="H79" s="53"/>
      <c r="I79" s="81"/>
    </row>
    <row r="80" spans="1:9">
      <c r="A80" s="281" t="s">
        <v>144</v>
      </c>
      <c r="B80" s="282" t="s">
        <v>145</v>
      </c>
      <c r="C80" s="281" t="s">
        <v>51</v>
      </c>
      <c r="D80" s="283" t="s">
        <v>146</v>
      </c>
      <c r="E80" s="284">
        <v>40.6</v>
      </c>
      <c r="F80" s="281" t="s">
        <v>22</v>
      </c>
      <c r="G80" s="304">
        <v>24.63</v>
      </c>
      <c r="H80" s="293">
        <f>ROUND(G80+(G80*$I$6),2)</f>
        <v>31.37</v>
      </c>
      <c r="I80" s="300">
        <f t="shared" ref="I80" si="14">ROUND(H80*E80,2)</f>
        <v>1273.6199999999999</v>
      </c>
    </row>
    <row r="81" spans="1:9">
      <c r="A81" s="63" t="s">
        <v>147</v>
      </c>
      <c r="B81" s="69"/>
      <c r="C81" s="63"/>
      <c r="D81" s="66" t="s">
        <v>148</v>
      </c>
      <c r="E81" s="43"/>
      <c r="F81" s="37"/>
      <c r="G81" s="53"/>
      <c r="H81" s="70"/>
      <c r="I81" s="81"/>
    </row>
    <row r="82" spans="1:9">
      <c r="A82" s="281" t="s">
        <v>149</v>
      </c>
      <c r="B82" s="282" t="s">
        <v>150</v>
      </c>
      <c r="C82" s="281" t="s">
        <v>51</v>
      </c>
      <c r="D82" s="283" t="s">
        <v>151</v>
      </c>
      <c r="E82" s="284">
        <v>33.020000000000003</v>
      </c>
      <c r="F82" s="281" t="s">
        <v>22</v>
      </c>
      <c r="G82" s="304">
        <v>23.41</v>
      </c>
      <c r="H82" s="293">
        <f>ROUND(G82+(G82*$I$6),2)</f>
        <v>29.81</v>
      </c>
      <c r="I82" s="300">
        <f t="shared" ref="I82" si="15">ROUND(H82*E82,2)</f>
        <v>984.33</v>
      </c>
    </row>
    <row r="83" spans="1:9">
      <c r="A83" s="58">
        <v>9</v>
      </c>
      <c r="B83" s="58"/>
      <c r="C83" s="58"/>
      <c r="D83" s="59" t="s">
        <v>152</v>
      </c>
      <c r="E83" s="60"/>
      <c r="F83" s="58"/>
      <c r="G83" s="61"/>
      <c r="H83" s="61"/>
      <c r="I83" s="62">
        <f>SUM(I84:I88)</f>
        <v>16674.87</v>
      </c>
    </row>
    <row r="84" spans="1:9">
      <c r="A84" s="63" t="s">
        <v>153</v>
      </c>
      <c r="B84" s="37"/>
      <c r="C84" s="37"/>
      <c r="D84" s="64" t="s">
        <v>154</v>
      </c>
      <c r="E84" s="43"/>
      <c r="F84" s="37"/>
      <c r="G84" s="53"/>
      <c r="H84" s="53"/>
      <c r="I84" s="81"/>
    </row>
    <row r="85" spans="1:9" ht="25.5">
      <c r="A85" s="281" t="s">
        <v>155</v>
      </c>
      <c r="B85" s="282" t="s">
        <v>156</v>
      </c>
      <c r="C85" s="281" t="s">
        <v>51</v>
      </c>
      <c r="D85" s="289" t="s">
        <v>157</v>
      </c>
      <c r="E85" s="284">
        <v>3.36</v>
      </c>
      <c r="F85" s="281" t="s">
        <v>22</v>
      </c>
      <c r="G85" s="304">
        <v>1162.04</v>
      </c>
      <c r="H85" s="317">
        <f>ROUND(G85+(G85*$I$6),2)</f>
        <v>1479.86</v>
      </c>
      <c r="I85" s="300">
        <f t="shared" ref="I85:I86" si="16">ROUND(H85*E85,2)</f>
        <v>4972.33</v>
      </c>
    </row>
    <row r="86" spans="1:9" ht="25.5">
      <c r="A86" s="318" t="s">
        <v>158</v>
      </c>
      <c r="B86" s="318" t="s">
        <v>228</v>
      </c>
      <c r="C86" s="318" t="s">
        <v>51</v>
      </c>
      <c r="D86" s="319" t="s">
        <v>229</v>
      </c>
      <c r="E86" s="320">
        <v>4.62</v>
      </c>
      <c r="F86" s="318" t="s">
        <v>22</v>
      </c>
      <c r="G86" s="321">
        <v>906.27</v>
      </c>
      <c r="H86" s="317">
        <f>ROUND(G86+(G86*$I$6),2)</f>
        <v>1154.1300000000001</v>
      </c>
      <c r="I86" s="300">
        <f t="shared" si="16"/>
        <v>5332.08</v>
      </c>
    </row>
    <row r="87" spans="1:9">
      <c r="A87" s="54" t="s">
        <v>159</v>
      </c>
      <c r="B87" s="44"/>
      <c r="C87" s="44"/>
      <c r="D87" s="71" t="s">
        <v>160</v>
      </c>
      <c r="E87" s="72"/>
      <c r="F87" s="44"/>
      <c r="G87" s="72"/>
      <c r="H87" s="73"/>
      <c r="I87" s="82"/>
    </row>
    <row r="88" spans="1:9">
      <c r="A88" s="286" t="s">
        <v>161</v>
      </c>
      <c r="B88" s="286" t="s">
        <v>162</v>
      </c>
      <c r="C88" s="286" t="s">
        <v>51</v>
      </c>
      <c r="D88" s="322" t="s">
        <v>163</v>
      </c>
      <c r="E88" s="323">
        <v>3.2</v>
      </c>
      <c r="F88" s="286" t="s">
        <v>22</v>
      </c>
      <c r="G88" s="292">
        <v>1563.23</v>
      </c>
      <c r="H88" s="317">
        <f>ROUND(G88+(G88*$I$6),2)</f>
        <v>1990.77</v>
      </c>
      <c r="I88" s="300">
        <f t="shared" ref="I88" si="17">ROUND(H88*E88,2)</f>
        <v>6370.46</v>
      </c>
    </row>
    <row r="89" spans="1:9">
      <c r="A89" s="58">
        <v>10</v>
      </c>
      <c r="B89" s="58"/>
      <c r="C89" s="58"/>
      <c r="D89" s="59" t="s">
        <v>164</v>
      </c>
      <c r="E89" s="60"/>
      <c r="F89" s="58"/>
      <c r="G89" s="61"/>
      <c r="H89" s="61"/>
      <c r="I89" s="62">
        <f>SUM(I90:I100)</f>
        <v>887.88000000000011</v>
      </c>
    </row>
    <row r="90" spans="1:9">
      <c r="A90" s="206" t="s">
        <v>165</v>
      </c>
      <c r="B90" s="207"/>
      <c r="C90" s="207"/>
      <c r="D90" s="208" t="s">
        <v>166</v>
      </c>
      <c r="E90" s="197"/>
      <c r="F90" s="207"/>
      <c r="G90" s="209"/>
      <c r="H90" s="209"/>
      <c r="I90" s="210"/>
    </row>
    <row r="91" spans="1:9" ht="26.25">
      <c r="A91" s="308" t="s">
        <v>167</v>
      </c>
      <c r="B91" s="298">
        <f>COMPOSIÇÕES!$A$11</f>
        <v>1</v>
      </c>
      <c r="C91" s="298" t="str">
        <f>COMPOSIÇÕES!$E$11</f>
        <v>COMPOSIÇÃO</v>
      </c>
      <c r="D91" s="324" t="str">
        <f>COMPOSIÇÕES!$C$11</f>
        <v>TOMADA 2P+T PADRAO NBR 14136 CORRENTE 20A-250V E INTERRUPTOR 2 TECLAS COM ESPELHO 4'X4'</v>
      </c>
      <c r="E91" s="325">
        <v>2</v>
      </c>
      <c r="F91" s="298" t="str">
        <f>COMPOSIÇÕES!$D$11</f>
        <v>UN</v>
      </c>
      <c r="G91" s="326">
        <f>COMPOSIÇÕES!$G$11</f>
        <v>55.47</v>
      </c>
      <c r="H91" s="317">
        <f t="shared" ref="H91:H100" si="18">ROUND(G91+(G91*$I$6),2)</f>
        <v>70.64</v>
      </c>
      <c r="I91" s="300">
        <f t="shared" ref="I91:I92" si="19">ROUND(H91*E91,2)</f>
        <v>141.28</v>
      </c>
    </row>
    <row r="92" spans="1:9" s="56" customFormat="1">
      <c r="A92" s="328" t="s">
        <v>611</v>
      </c>
      <c r="B92" s="329" t="s">
        <v>538</v>
      </c>
      <c r="C92" s="329" t="s">
        <v>51</v>
      </c>
      <c r="D92" s="330" t="s">
        <v>539</v>
      </c>
      <c r="E92" s="331">
        <v>6</v>
      </c>
      <c r="F92" s="329" t="s">
        <v>15</v>
      </c>
      <c r="G92" s="332">
        <v>4.1399999999999997</v>
      </c>
      <c r="H92" s="317">
        <f t="shared" si="18"/>
        <v>5.27</v>
      </c>
      <c r="I92" s="300">
        <f t="shared" si="19"/>
        <v>31.62</v>
      </c>
    </row>
    <row r="93" spans="1:9">
      <c r="A93" s="211" t="s">
        <v>168</v>
      </c>
      <c r="B93" s="98"/>
      <c r="C93" s="98"/>
      <c r="D93" s="99" t="s">
        <v>169</v>
      </c>
      <c r="E93" s="100"/>
      <c r="F93" s="98"/>
      <c r="G93" s="101"/>
      <c r="H93" s="103"/>
      <c r="I93" s="103"/>
    </row>
    <row r="94" spans="1:9" s="56" customFormat="1" ht="26.25">
      <c r="A94" s="333" t="s">
        <v>170</v>
      </c>
      <c r="B94" s="298" t="s">
        <v>617</v>
      </c>
      <c r="C94" s="298" t="s">
        <v>51</v>
      </c>
      <c r="D94" s="324" t="s">
        <v>618</v>
      </c>
      <c r="E94" s="325">
        <v>8</v>
      </c>
      <c r="F94" s="298" t="s">
        <v>15</v>
      </c>
      <c r="G94" s="326">
        <v>14.93</v>
      </c>
      <c r="H94" s="317">
        <f t="shared" si="18"/>
        <v>19.010000000000002</v>
      </c>
      <c r="I94" s="300">
        <f t="shared" ref="I94" si="20">ROUND(H94*E94,2)</f>
        <v>152.08000000000001</v>
      </c>
    </row>
    <row r="95" spans="1:9" s="56" customFormat="1">
      <c r="A95" s="211" t="s">
        <v>612</v>
      </c>
      <c r="B95" s="212"/>
      <c r="C95" s="212"/>
      <c r="D95" s="213" t="s">
        <v>397</v>
      </c>
      <c r="E95" s="214"/>
      <c r="F95" s="212"/>
      <c r="G95" s="199"/>
      <c r="H95" s="215"/>
      <c r="I95" s="198"/>
    </row>
    <row r="96" spans="1:9" s="56" customFormat="1">
      <c r="A96" s="334" t="s">
        <v>613</v>
      </c>
      <c r="B96" s="334">
        <f>COMPOSIÇÕES!$A$31</f>
        <v>3</v>
      </c>
      <c r="C96" s="334" t="str">
        <f>COMPOSIÇÕES!$E$31</f>
        <v>COMPOSIÇÃO</v>
      </c>
      <c r="D96" s="335" t="str">
        <f>COMPOSIÇÕES!$C$31</f>
        <v>RECOLOCAÇÃO DE CHUVEIRO</v>
      </c>
      <c r="E96" s="336">
        <v>6</v>
      </c>
      <c r="F96" s="334" t="str">
        <f>COMPOSIÇÕES!$D$31</f>
        <v>UN</v>
      </c>
      <c r="G96" s="337">
        <f>COMPOSIÇÕES!G31</f>
        <v>36.22</v>
      </c>
      <c r="H96" s="317">
        <f t="shared" si="18"/>
        <v>46.13</v>
      </c>
      <c r="I96" s="300">
        <f t="shared" ref="I96" si="21">ROUND(H96*E96,2)</f>
        <v>276.77999999999997</v>
      </c>
    </row>
    <row r="97" spans="1:10" s="56" customFormat="1">
      <c r="A97" s="211" t="s">
        <v>614</v>
      </c>
      <c r="B97" s="212"/>
      <c r="C97" s="212"/>
      <c r="D97" s="213" t="s">
        <v>559</v>
      </c>
      <c r="E97" s="214"/>
      <c r="F97" s="212"/>
      <c r="G97" s="199"/>
      <c r="H97" s="215"/>
      <c r="I97" s="198"/>
    </row>
    <row r="98" spans="1:10" s="56" customFormat="1" ht="25.5">
      <c r="A98" s="339" t="s">
        <v>615</v>
      </c>
      <c r="B98" s="339" t="s">
        <v>556</v>
      </c>
      <c r="C98" s="339" t="s">
        <v>51</v>
      </c>
      <c r="D98" s="340" t="s">
        <v>555</v>
      </c>
      <c r="E98" s="341">
        <v>2.79</v>
      </c>
      <c r="F98" s="339" t="s">
        <v>39</v>
      </c>
      <c r="G98" s="342">
        <v>9.1</v>
      </c>
      <c r="H98" s="317">
        <f t="shared" si="18"/>
        <v>11.59</v>
      </c>
      <c r="I98" s="300">
        <f t="shared" ref="I98:I100" si="22">ROUND(H98*E98,2)</f>
        <v>32.340000000000003</v>
      </c>
    </row>
    <row r="99" spans="1:10" s="56" customFormat="1">
      <c r="A99" s="339" t="s">
        <v>616</v>
      </c>
      <c r="B99" s="339">
        <f>COMPOSIÇÕES!$A$39</f>
        <v>4</v>
      </c>
      <c r="C99" s="339" t="str">
        <f>COMPOSIÇÕES!$E$39</f>
        <v>COMPOSIÇÃO</v>
      </c>
      <c r="D99" s="340" t="str">
        <f>COMPOSIÇÕES!$C$39</f>
        <v>EMBUTIR FIAÇÃO ELÉTRICA</v>
      </c>
      <c r="E99" s="341">
        <v>2.79</v>
      </c>
      <c r="F99" s="339" t="str">
        <f>COMPOSIÇÕES!$D$39</f>
        <v>M</v>
      </c>
      <c r="G99" s="340">
        <f>COMPOSIÇÕES!$G$39</f>
        <v>61.730000000000004</v>
      </c>
      <c r="H99" s="317">
        <f t="shared" si="18"/>
        <v>78.61</v>
      </c>
      <c r="I99" s="300">
        <f t="shared" si="22"/>
        <v>219.32</v>
      </c>
    </row>
    <row r="100" spans="1:10" s="56" customFormat="1">
      <c r="A100" s="339" t="s">
        <v>749</v>
      </c>
      <c r="B100" s="339" t="s">
        <v>747</v>
      </c>
      <c r="C100" s="339" t="s">
        <v>51</v>
      </c>
      <c r="D100" s="340" t="s">
        <v>748</v>
      </c>
      <c r="E100" s="341">
        <v>1</v>
      </c>
      <c r="F100" s="343" t="s">
        <v>750</v>
      </c>
      <c r="G100" s="340">
        <v>27.06</v>
      </c>
      <c r="H100" s="317">
        <f t="shared" si="18"/>
        <v>34.46</v>
      </c>
      <c r="I100" s="300">
        <f t="shared" si="22"/>
        <v>34.46</v>
      </c>
    </row>
    <row r="101" spans="1:10">
      <c r="A101" s="58">
        <v>11</v>
      </c>
      <c r="B101" s="58"/>
      <c r="C101" s="58"/>
      <c r="D101" s="59" t="s">
        <v>171</v>
      </c>
      <c r="E101" s="60"/>
      <c r="F101" s="58"/>
      <c r="G101" s="61"/>
      <c r="H101" s="61"/>
      <c r="I101" s="62">
        <f>SUM(I102:I106)</f>
        <v>1557.17</v>
      </c>
    </row>
    <row r="102" spans="1:10">
      <c r="A102" s="63" t="s">
        <v>172</v>
      </c>
      <c r="B102" s="37"/>
      <c r="C102" s="37"/>
      <c r="D102" s="64" t="s">
        <v>173</v>
      </c>
      <c r="E102" s="43"/>
      <c r="F102" s="37"/>
      <c r="G102" s="53"/>
      <c r="H102" s="53"/>
      <c r="I102" s="81"/>
    </row>
    <row r="103" spans="1:10">
      <c r="A103" s="343" t="s">
        <v>174</v>
      </c>
      <c r="B103" s="343" t="s">
        <v>175</v>
      </c>
      <c r="C103" s="343" t="s">
        <v>51</v>
      </c>
      <c r="D103" s="271" t="s">
        <v>176</v>
      </c>
      <c r="E103" s="344">
        <v>1.56</v>
      </c>
      <c r="F103" s="343" t="s">
        <v>22</v>
      </c>
      <c r="G103" s="345">
        <v>643.23</v>
      </c>
      <c r="H103" s="317">
        <f t="shared" ref="H103" si="23">ROUND(G103+(G103*$I$6),2)</f>
        <v>819.15</v>
      </c>
      <c r="I103" s="300">
        <f t="shared" ref="I103" si="24">ROUND(H103*E103,2)</f>
        <v>1277.8699999999999</v>
      </c>
    </row>
    <row r="104" spans="1:10">
      <c r="A104" s="54" t="s">
        <v>179</v>
      </c>
      <c r="B104" s="54"/>
      <c r="C104" s="54"/>
      <c r="D104" s="55" t="s">
        <v>180</v>
      </c>
      <c r="E104" s="78"/>
      <c r="F104" s="44"/>
      <c r="G104" s="42"/>
      <c r="H104" s="65"/>
      <c r="I104" s="47"/>
    </row>
    <row r="105" spans="1:10">
      <c r="A105" s="343" t="s">
        <v>181</v>
      </c>
      <c r="B105" s="343" t="s">
        <v>182</v>
      </c>
      <c r="C105" s="343" t="s">
        <v>51</v>
      </c>
      <c r="D105" s="346" t="s">
        <v>183</v>
      </c>
      <c r="E105" s="344">
        <v>2</v>
      </c>
      <c r="F105" s="343" t="s">
        <v>15</v>
      </c>
      <c r="G105" s="271">
        <v>63.18</v>
      </c>
      <c r="H105" s="317">
        <f t="shared" ref="H105:H106" si="25">ROUND(G105+(G105*$I$6),2)</f>
        <v>80.459999999999994</v>
      </c>
      <c r="I105" s="300">
        <f t="shared" ref="I105:I106" si="26">ROUND(H105*E105,2)</f>
        <v>160.91999999999999</v>
      </c>
    </row>
    <row r="106" spans="1:10">
      <c r="A106" s="343" t="s">
        <v>184</v>
      </c>
      <c r="B106" s="343" t="s">
        <v>185</v>
      </c>
      <c r="C106" s="343" t="s">
        <v>51</v>
      </c>
      <c r="D106" s="271" t="s">
        <v>186</v>
      </c>
      <c r="E106" s="344">
        <v>2</v>
      </c>
      <c r="F106" s="343" t="s">
        <v>15</v>
      </c>
      <c r="G106" s="271">
        <v>46.48</v>
      </c>
      <c r="H106" s="317">
        <f t="shared" si="25"/>
        <v>59.19</v>
      </c>
      <c r="I106" s="300">
        <f t="shared" si="26"/>
        <v>118.38</v>
      </c>
      <c r="J106" s="79"/>
    </row>
    <row r="107" spans="1:10" s="56" customFormat="1">
      <c r="A107" s="84"/>
      <c r="B107" s="84"/>
      <c r="C107" s="84"/>
      <c r="D107" s="85" t="s">
        <v>192</v>
      </c>
      <c r="E107" s="84"/>
      <c r="F107" s="84"/>
      <c r="G107" s="84"/>
      <c r="H107" s="84"/>
      <c r="I107" s="116">
        <f>I108+I124+I144+I178+I131+I139+I151+I156+I159+I167+I170</f>
        <v>14982.63</v>
      </c>
      <c r="J107" s="79"/>
    </row>
    <row r="108" spans="1:10" s="56" customFormat="1">
      <c r="A108" s="86">
        <v>12</v>
      </c>
      <c r="B108" s="87"/>
      <c r="C108" s="87"/>
      <c r="D108" s="88" t="s">
        <v>25</v>
      </c>
      <c r="E108" s="87"/>
      <c r="F108" s="87"/>
      <c r="G108" s="87"/>
      <c r="H108" s="87"/>
      <c r="I108" s="117">
        <f>SUM(I110:I123)</f>
        <v>1607.32</v>
      </c>
      <c r="J108" s="79"/>
    </row>
    <row r="109" spans="1:10" s="56" customFormat="1">
      <c r="A109" s="89" t="s">
        <v>203</v>
      </c>
      <c r="B109" s="90"/>
      <c r="C109" s="90"/>
      <c r="D109" s="91" t="s">
        <v>27</v>
      </c>
      <c r="E109" s="90"/>
      <c r="F109" s="90"/>
      <c r="G109" s="90"/>
      <c r="H109" s="90"/>
      <c r="I109" s="118"/>
      <c r="J109" s="79"/>
    </row>
    <row r="110" spans="1:10" s="56" customFormat="1" ht="26.25">
      <c r="A110" s="347" t="s">
        <v>202</v>
      </c>
      <c r="B110" s="348" t="s">
        <v>29</v>
      </c>
      <c r="C110" s="347" t="s">
        <v>30</v>
      </c>
      <c r="D110" s="349" t="s">
        <v>31</v>
      </c>
      <c r="E110" s="350">
        <v>0.34</v>
      </c>
      <c r="F110" s="347" t="s">
        <v>32</v>
      </c>
      <c r="G110" s="351">
        <f>$G$17</f>
        <v>300.23</v>
      </c>
      <c r="H110" s="317">
        <f t="shared" ref="H110:H123" si="27">ROUND(G110+(G110*$I$6),2)</f>
        <v>382.34</v>
      </c>
      <c r="I110" s="300">
        <f>ROUND(H110*E110,2)</f>
        <v>130</v>
      </c>
      <c r="J110" s="79"/>
    </row>
    <row r="111" spans="1:10" s="56" customFormat="1" ht="26.25">
      <c r="A111" s="353" t="s">
        <v>204</v>
      </c>
      <c r="B111" s="353" t="s">
        <v>37</v>
      </c>
      <c r="C111" s="353" t="s">
        <v>30</v>
      </c>
      <c r="D111" s="376" t="s">
        <v>38</v>
      </c>
      <c r="E111" s="355">
        <v>15</v>
      </c>
      <c r="F111" s="353" t="s">
        <v>39</v>
      </c>
      <c r="G111" s="351">
        <f>$G$19</f>
        <v>6</v>
      </c>
      <c r="H111" s="317">
        <f t="shared" si="27"/>
        <v>7.64</v>
      </c>
      <c r="I111" s="300">
        <f t="shared" ref="I111:I123" si="28">ROUND(H111*E111,2)</f>
        <v>114.6</v>
      </c>
      <c r="J111" s="79">
        <f>I107+I14+I11</f>
        <v>83569.72</v>
      </c>
    </row>
    <row r="112" spans="1:10" s="56" customFormat="1">
      <c r="A112" s="347" t="s">
        <v>205</v>
      </c>
      <c r="B112" s="352" t="s">
        <v>41</v>
      </c>
      <c r="C112" s="353" t="s">
        <v>30</v>
      </c>
      <c r="D112" s="354" t="s">
        <v>42</v>
      </c>
      <c r="E112" s="355">
        <v>17.16</v>
      </c>
      <c r="F112" s="353" t="s">
        <v>22</v>
      </c>
      <c r="G112" s="351">
        <f>$G$20</f>
        <v>4.21</v>
      </c>
      <c r="H112" s="317">
        <f t="shared" si="27"/>
        <v>5.36</v>
      </c>
      <c r="I112" s="300">
        <f t="shared" si="28"/>
        <v>91.98</v>
      </c>
      <c r="J112" s="79"/>
    </row>
    <row r="113" spans="1:10" s="56" customFormat="1">
      <c r="A113" s="353" t="s">
        <v>206</v>
      </c>
      <c r="B113" s="352" t="s">
        <v>44</v>
      </c>
      <c r="C113" s="353" t="s">
        <v>30</v>
      </c>
      <c r="D113" s="354" t="s">
        <v>45</v>
      </c>
      <c r="E113" s="355">
        <v>1</v>
      </c>
      <c r="F113" s="353" t="s">
        <v>15</v>
      </c>
      <c r="G113" s="351">
        <f>$G$21</f>
        <v>9.27</v>
      </c>
      <c r="H113" s="317">
        <f t="shared" si="27"/>
        <v>11.81</v>
      </c>
      <c r="I113" s="300">
        <f t="shared" si="28"/>
        <v>11.81</v>
      </c>
      <c r="J113" s="79"/>
    </row>
    <row r="114" spans="1:10" s="56" customFormat="1">
      <c r="A114" s="347" t="s">
        <v>207</v>
      </c>
      <c r="B114" s="357" t="s">
        <v>50</v>
      </c>
      <c r="C114" s="358" t="s">
        <v>51</v>
      </c>
      <c r="D114" s="359" t="s">
        <v>52</v>
      </c>
      <c r="E114" s="360">
        <v>2</v>
      </c>
      <c r="F114" s="353" t="s">
        <v>15</v>
      </c>
      <c r="G114" s="361">
        <v>14.47</v>
      </c>
      <c r="H114" s="317">
        <f t="shared" si="27"/>
        <v>18.43</v>
      </c>
      <c r="I114" s="300">
        <f t="shared" si="28"/>
        <v>36.86</v>
      </c>
      <c r="J114" s="79"/>
    </row>
    <row r="115" spans="1:10" s="56" customFormat="1">
      <c r="A115" s="353" t="s">
        <v>208</v>
      </c>
      <c r="B115" s="362" t="s">
        <v>54</v>
      </c>
      <c r="C115" s="358" t="s">
        <v>51</v>
      </c>
      <c r="D115" s="359" t="s">
        <v>55</v>
      </c>
      <c r="E115" s="360">
        <v>3</v>
      </c>
      <c r="F115" s="353" t="s">
        <v>15</v>
      </c>
      <c r="G115" s="361">
        <v>5.69</v>
      </c>
      <c r="H115" s="317">
        <f t="shared" si="27"/>
        <v>7.25</v>
      </c>
      <c r="I115" s="300">
        <f t="shared" si="28"/>
        <v>21.75</v>
      </c>
      <c r="J115" s="79"/>
    </row>
    <row r="116" spans="1:10" s="56" customFormat="1" ht="26.25">
      <c r="A116" s="347" t="s">
        <v>209</v>
      </c>
      <c r="B116" s="362" t="s">
        <v>57</v>
      </c>
      <c r="C116" s="362" t="s">
        <v>30</v>
      </c>
      <c r="D116" s="363" t="s">
        <v>58</v>
      </c>
      <c r="E116" s="360">
        <v>2</v>
      </c>
      <c r="F116" s="353" t="s">
        <v>15</v>
      </c>
      <c r="G116" s="351">
        <f>$G$25</f>
        <v>36.74</v>
      </c>
      <c r="H116" s="317">
        <f t="shared" si="27"/>
        <v>46.79</v>
      </c>
      <c r="I116" s="300">
        <f t="shared" si="28"/>
        <v>93.58</v>
      </c>
      <c r="J116" s="79"/>
    </row>
    <row r="117" spans="1:10" s="56" customFormat="1" ht="25.5">
      <c r="A117" s="353" t="s">
        <v>210</v>
      </c>
      <c r="B117" s="362" t="s">
        <v>63</v>
      </c>
      <c r="C117" s="362" t="s">
        <v>51</v>
      </c>
      <c r="D117" s="364" t="s">
        <v>64</v>
      </c>
      <c r="E117" s="360">
        <v>4</v>
      </c>
      <c r="F117" s="353" t="s">
        <v>15</v>
      </c>
      <c r="G117" s="365">
        <v>4.41</v>
      </c>
      <c r="H117" s="317">
        <f t="shared" si="27"/>
        <v>5.62</v>
      </c>
      <c r="I117" s="300">
        <f t="shared" si="28"/>
        <v>22.48</v>
      </c>
      <c r="J117" s="79"/>
    </row>
    <row r="118" spans="1:10" s="56" customFormat="1">
      <c r="A118" s="347" t="s">
        <v>211</v>
      </c>
      <c r="B118" s="362" t="s">
        <v>66</v>
      </c>
      <c r="C118" s="358" t="s">
        <v>51</v>
      </c>
      <c r="D118" s="359" t="s">
        <v>67</v>
      </c>
      <c r="E118" s="360">
        <v>3</v>
      </c>
      <c r="F118" s="353" t="s">
        <v>15</v>
      </c>
      <c r="G118" s="365">
        <v>24.06</v>
      </c>
      <c r="H118" s="317">
        <f t="shared" si="27"/>
        <v>30.64</v>
      </c>
      <c r="I118" s="300">
        <f t="shared" si="28"/>
        <v>91.92</v>
      </c>
      <c r="J118" s="79"/>
    </row>
    <row r="119" spans="1:10" s="56" customFormat="1" ht="26.25">
      <c r="A119" s="353" t="s">
        <v>212</v>
      </c>
      <c r="B119" s="366">
        <v>97660</v>
      </c>
      <c r="C119" s="362" t="s">
        <v>21</v>
      </c>
      <c r="D119" s="363" t="s">
        <v>193</v>
      </c>
      <c r="E119" s="360">
        <v>3</v>
      </c>
      <c r="F119" s="353" t="s">
        <v>15</v>
      </c>
      <c r="G119" s="365">
        <v>0.62</v>
      </c>
      <c r="H119" s="317">
        <f t="shared" si="27"/>
        <v>0.79</v>
      </c>
      <c r="I119" s="300">
        <f t="shared" si="28"/>
        <v>2.37</v>
      </c>
      <c r="J119" s="79"/>
    </row>
    <row r="120" spans="1:10" s="56" customFormat="1" ht="25.5">
      <c r="A120" s="347" t="s">
        <v>213</v>
      </c>
      <c r="B120" s="357" t="s">
        <v>71</v>
      </c>
      <c r="C120" s="357" t="s">
        <v>30</v>
      </c>
      <c r="D120" s="364" t="s">
        <v>72</v>
      </c>
      <c r="E120" s="367">
        <v>1</v>
      </c>
      <c r="F120" s="353" t="s">
        <v>15</v>
      </c>
      <c r="G120" s="351">
        <f>G30</f>
        <v>2.25</v>
      </c>
      <c r="H120" s="317">
        <f t="shared" si="27"/>
        <v>2.87</v>
      </c>
      <c r="I120" s="300">
        <f t="shared" si="28"/>
        <v>2.87</v>
      </c>
      <c r="J120" s="79"/>
    </row>
    <row r="121" spans="1:10" s="56" customFormat="1" ht="25.5">
      <c r="A121" s="353" t="s">
        <v>214</v>
      </c>
      <c r="B121" s="296" t="s">
        <v>74</v>
      </c>
      <c r="C121" s="296" t="s">
        <v>51</v>
      </c>
      <c r="D121" s="297" t="s">
        <v>75</v>
      </c>
      <c r="E121" s="302">
        <v>0.7</v>
      </c>
      <c r="F121" s="298" t="s">
        <v>32</v>
      </c>
      <c r="G121" s="368">
        <v>58.08</v>
      </c>
      <c r="H121" s="317">
        <f t="shared" si="27"/>
        <v>73.959999999999994</v>
      </c>
      <c r="I121" s="300">
        <f t="shared" si="28"/>
        <v>51.77</v>
      </c>
      <c r="J121" s="79"/>
    </row>
    <row r="122" spans="1:10" s="56" customFormat="1">
      <c r="A122" s="347" t="s">
        <v>217</v>
      </c>
      <c r="B122" s="296" t="s">
        <v>215</v>
      </c>
      <c r="C122" s="296" t="s">
        <v>51</v>
      </c>
      <c r="D122" s="297" t="s">
        <v>216</v>
      </c>
      <c r="E122" s="298">
        <v>3.08</v>
      </c>
      <c r="F122" s="298" t="s">
        <v>22</v>
      </c>
      <c r="G122" s="368">
        <v>45.03</v>
      </c>
      <c r="H122" s="317">
        <f t="shared" si="27"/>
        <v>57.35</v>
      </c>
      <c r="I122" s="300">
        <f t="shared" si="28"/>
        <v>176.64</v>
      </c>
      <c r="J122" s="79"/>
    </row>
    <row r="123" spans="1:10" s="56" customFormat="1">
      <c r="A123" s="353" t="s">
        <v>218</v>
      </c>
      <c r="B123" s="296" t="s">
        <v>225</v>
      </c>
      <c r="C123" s="296" t="s">
        <v>30</v>
      </c>
      <c r="D123" s="297" t="s">
        <v>226</v>
      </c>
      <c r="E123" s="302">
        <v>1</v>
      </c>
      <c r="F123" s="298" t="s">
        <v>15</v>
      </c>
      <c r="G123" s="299">
        <f>$G$35</f>
        <v>595.75</v>
      </c>
      <c r="H123" s="317">
        <f t="shared" si="27"/>
        <v>758.69</v>
      </c>
      <c r="I123" s="300">
        <f t="shared" si="28"/>
        <v>758.69</v>
      </c>
      <c r="J123" s="79"/>
    </row>
    <row r="124" spans="1:10" s="56" customFormat="1">
      <c r="A124" s="92">
        <v>13</v>
      </c>
      <c r="B124" s="93"/>
      <c r="C124" s="93"/>
      <c r="D124" s="94" t="s">
        <v>235</v>
      </c>
      <c r="E124" s="95"/>
      <c r="F124" s="93"/>
      <c r="G124" s="96"/>
      <c r="H124" s="87"/>
      <c r="I124" s="117">
        <f>SUM(I125:I130)</f>
        <v>1725.0500000000002</v>
      </c>
      <c r="J124" s="79"/>
    </row>
    <row r="125" spans="1:10" s="56" customFormat="1">
      <c r="A125" s="89" t="s">
        <v>236</v>
      </c>
      <c r="B125" s="90"/>
      <c r="C125" s="90"/>
      <c r="D125" s="91" t="s">
        <v>80</v>
      </c>
      <c r="E125" s="90"/>
      <c r="F125" s="90"/>
      <c r="G125" s="90"/>
      <c r="H125" s="90"/>
      <c r="I125" s="118"/>
      <c r="J125" s="79"/>
    </row>
    <row r="126" spans="1:10" s="56" customFormat="1" ht="25.5">
      <c r="A126" s="343" t="s">
        <v>963</v>
      </c>
      <c r="B126" s="343" t="s">
        <v>928</v>
      </c>
      <c r="C126" s="343" t="s">
        <v>51</v>
      </c>
      <c r="D126" s="388" t="s">
        <v>927</v>
      </c>
      <c r="E126" s="344">
        <v>1</v>
      </c>
      <c r="F126" s="343" t="s">
        <v>15</v>
      </c>
      <c r="G126" s="271">
        <v>97.24</v>
      </c>
      <c r="H126" s="273">
        <f t="shared" ref="H126:H130" si="29">ROUND(G126+(G126*$I$6),2)</f>
        <v>123.84</v>
      </c>
      <c r="I126" s="274">
        <f t="shared" ref="I126:I130" si="30">ROUND(H126*E126,2)</f>
        <v>123.84</v>
      </c>
      <c r="J126" s="79"/>
    </row>
    <row r="127" spans="1:10" s="56" customFormat="1">
      <c r="A127" s="343" t="s">
        <v>964</v>
      </c>
      <c r="B127" s="343" t="s">
        <v>956</v>
      </c>
      <c r="C127" s="343" t="s">
        <v>51</v>
      </c>
      <c r="D127" s="388" t="s">
        <v>957</v>
      </c>
      <c r="E127" s="344">
        <v>1</v>
      </c>
      <c r="F127" s="343" t="s">
        <v>15</v>
      </c>
      <c r="G127" s="271">
        <v>97.27</v>
      </c>
      <c r="H127" s="273">
        <f t="shared" si="29"/>
        <v>123.87</v>
      </c>
      <c r="I127" s="274">
        <f t="shared" si="30"/>
        <v>123.87</v>
      </c>
      <c r="J127" s="79"/>
    </row>
    <row r="128" spans="1:10" s="56" customFormat="1" ht="25.5">
      <c r="A128" s="343" t="s">
        <v>966</v>
      </c>
      <c r="B128" s="343">
        <f>COMPOSIÇÕES!$A$70</f>
        <v>8</v>
      </c>
      <c r="C128" s="343" t="str">
        <f>COMPOSIÇÕES!$E$70</f>
        <v>COMPOSIÇÃO</v>
      </c>
      <c r="D128" s="388" t="str">
        <f>COMPOSIÇÕES!$C$70</f>
        <v>CAIXA DE INSPEÇÃO E PASSAGEM PVC ESGOTO - 41L COM PROLONGADO DE 20CM</v>
      </c>
      <c r="E128" s="344">
        <v>1</v>
      </c>
      <c r="F128" s="343" t="s">
        <v>15</v>
      </c>
      <c r="G128" s="271">
        <f>COMPOSIÇÕES!$G$70</f>
        <v>337.14</v>
      </c>
      <c r="H128" s="273">
        <f t="shared" si="29"/>
        <v>429.35</v>
      </c>
      <c r="I128" s="274">
        <f t="shared" si="30"/>
        <v>429.35</v>
      </c>
      <c r="J128" s="79"/>
    </row>
    <row r="129" spans="1:10" s="56" customFormat="1" ht="63.75">
      <c r="A129" s="343" t="s">
        <v>969</v>
      </c>
      <c r="B129" s="343">
        <v>91792</v>
      </c>
      <c r="C129" s="343" t="s">
        <v>21</v>
      </c>
      <c r="D129" s="388" t="s">
        <v>958</v>
      </c>
      <c r="E129" s="344">
        <v>3.93</v>
      </c>
      <c r="F129" s="343" t="s">
        <v>39</v>
      </c>
      <c r="G129" s="271">
        <v>60.79</v>
      </c>
      <c r="H129" s="422">
        <f t="shared" si="29"/>
        <v>77.42</v>
      </c>
      <c r="I129" s="274">
        <f t="shared" si="30"/>
        <v>304.26</v>
      </c>
      <c r="J129" s="79"/>
    </row>
    <row r="130" spans="1:10" s="56" customFormat="1" ht="63.75">
      <c r="A130" s="343" t="s">
        <v>970</v>
      </c>
      <c r="B130" s="343">
        <v>91793</v>
      </c>
      <c r="C130" s="343" t="s">
        <v>21</v>
      </c>
      <c r="D130" s="388" t="s">
        <v>959</v>
      </c>
      <c r="E130" s="344">
        <v>6.39</v>
      </c>
      <c r="F130" s="343" t="s">
        <v>39</v>
      </c>
      <c r="G130" s="271">
        <v>91.39</v>
      </c>
      <c r="H130" s="273">
        <f t="shared" si="29"/>
        <v>116.39</v>
      </c>
      <c r="I130" s="274">
        <f t="shared" si="30"/>
        <v>743.73</v>
      </c>
      <c r="J130" s="79"/>
    </row>
    <row r="131" spans="1:10" s="56" customFormat="1">
      <c r="A131" s="92">
        <v>14</v>
      </c>
      <c r="B131" s="93"/>
      <c r="C131" s="93"/>
      <c r="D131" s="94" t="s">
        <v>81</v>
      </c>
      <c r="E131" s="95"/>
      <c r="F131" s="93"/>
      <c r="G131" s="96"/>
      <c r="H131" s="87"/>
      <c r="I131" s="117">
        <f>SUM(I133:I138)</f>
        <v>1665.2</v>
      </c>
      <c r="J131" s="79"/>
    </row>
    <row r="132" spans="1:10" s="56" customFormat="1">
      <c r="A132" s="97" t="s">
        <v>237</v>
      </c>
      <c r="B132" s="98"/>
      <c r="C132" s="98"/>
      <c r="D132" s="99" t="s">
        <v>83</v>
      </c>
      <c r="E132" s="100"/>
      <c r="F132" s="98"/>
      <c r="G132" s="101"/>
      <c r="H132" s="90"/>
      <c r="I132" s="118"/>
      <c r="J132" s="79"/>
    </row>
    <row r="133" spans="1:10" s="56" customFormat="1">
      <c r="A133" s="353" t="s">
        <v>238</v>
      </c>
      <c r="B133" s="352" t="s">
        <v>85</v>
      </c>
      <c r="C133" s="353" t="s">
        <v>51</v>
      </c>
      <c r="D133" s="359" t="s">
        <v>86</v>
      </c>
      <c r="E133" s="355">
        <v>0.2</v>
      </c>
      <c r="F133" s="353" t="s">
        <v>32</v>
      </c>
      <c r="G133" s="356">
        <v>135.91999999999999</v>
      </c>
      <c r="H133" s="317">
        <f t="shared" ref="H133:H136" si="31">ROUND(G133+(G133*$I$6),2)</f>
        <v>173.09</v>
      </c>
      <c r="I133" s="300">
        <f>ROUND(H133*E133,2)</f>
        <v>34.619999999999997</v>
      </c>
      <c r="J133" s="79"/>
    </row>
    <row r="134" spans="1:10" s="56" customFormat="1">
      <c r="A134" s="353" t="s">
        <v>239</v>
      </c>
      <c r="B134" s="369" t="s">
        <v>88</v>
      </c>
      <c r="C134" s="370" t="s">
        <v>30</v>
      </c>
      <c r="D134" s="354" t="s">
        <v>89</v>
      </c>
      <c r="E134" s="371">
        <v>6.77</v>
      </c>
      <c r="F134" s="353" t="s">
        <v>22</v>
      </c>
      <c r="G134" s="351">
        <f>$G$48</f>
        <v>33.450000000000003</v>
      </c>
      <c r="H134" s="317">
        <f t="shared" si="31"/>
        <v>42.6</v>
      </c>
      <c r="I134" s="300">
        <f>ROUND(H134*E134,2)</f>
        <v>288.39999999999998</v>
      </c>
      <c r="J134" s="79"/>
    </row>
    <row r="135" spans="1:10" s="56" customFormat="1">
      <c r="A135" s="105" t="s">
        <v>240</v>
      </c>
      <c r="B135" s="106"/>
      <c r="C135" s="107"/>
      <c r="D135" s="108" t="s">
        <v>194</v>
      </c>
      <c r="E135" s="109"/>
      <c r="F135" s="83"/>
      <c r="G135" s="110"/>
      <c r="H135" s="104"/>
      <c r="I135" s="119"/>
      <c r="J135" s="79"/>
    </row>
    <row r="136" spans="1:10" s="56" customFormat="1" ht="38.25">
      <c r="A136" s="353" t="s">
        <v>241</v>
      </c>
      <c r="B136" s="352" t="s">
        <v>93</v>
      </c>
      <c r="C136" s="353" t="s">
        <v>30</v>
      </c>
      <c r="D136" s="361" t="s">
        <v>94</v>
      </c>
      <c r="E136" s="355">
        <v>7.45</v>
      </c>
      <c r="F136" s="353" t="s">
        <v>95</v>
      </c>
      <c r="G136" s="351">
        <f>$G$50</f>
        <v>74.72</v>
      </c>
      <c r="H136" s="317">
        <f t="shared" si="31"/>
        <v>95.16</v>
      </c>
      <c r="I136" s="300">
        <f>ROUND(H136*E136,2)</f>
        <v>708.94</v>
      </c>
      <c r="J136" s="79"/>
    </row>
    <row r="137" spans="1:10" s="56" customFormat="1">
      <c r="A137" s="105" t="s">
        <v>242</v>
      </c>
      <c r="B137" s="106"/>
      <c r="C137" s="107"/>
      <c r="D137" s="108" t="s">
        <v>195</v>
      </c>
      <c r="E137" s="109"/>
      <c r="F137" s="83"/>
      <c r="G137" s="110"/>
      <c r="H137" s="104"/>
      <c r="I137" s="119"/>
      <c r="J137" s="79"/>
    </row>
    <row r="138" spans="1:10" s="56" customFormat="1" ht="51">
      <c r="A138" s="353" t="s">
        <v>243</v>
      </c>
      <c r="B138" s="352" t="s">
        <v>99</v>
      </c>
      <c r="C138" s="353" t="s">
        <v>51</v>
      </c>
      <c r="D138" s="361" t="s">
        <v>100</v>
      </c>
      <c r="E138" s="355">
        <v>18.88</v>
      </c>
      <c r="F138" s="353" t="s">
        <v>22</v>
      </c>
      <c r="G138" s="372">
        <v>26.34</v>
      </c>
      <c r="H138" s="317">
        <f t="shared" ref="H138" si="32">ROUND(G138+(G138*$I$6),2)</f>
        <v>33.54</v>
      </c>
      <c r="I138" s="300">
        <f>ROUND(H138*E138,2)</f>
        <v>633.24</v>
      </c>
      <c r="J138" s="79"/>
    </row>
    <row r="139" spans="1:10" s="56" customFormat="1">
      <c r="A139" s="92">
        <v>15</v>
      </c>
      <c r="B139" s="93"/>
      <c r="C139" s="93"/>
      <c r="D139" s="94" t="s">
        <v>101</v>
      </c>
      <c r="E139" s="95"/>
      <c r="F139" s="93"/>
      <c r="G139" s="96"/>
      <c r="H139" s="87"/>
      <c r="I139" s="117">
        <f>SUM(I141:I143)</f>
        <v>2854.81</v>
      </c>
      <c r="J139" s="79"/>
    </row>
    <row r="140" spans="1:10" s="56" customFormat="1">
      <c r="A140" s="97" t="s">
        <v>244</v>
      </c>
      <c r="B140" s="98"/>
      <c r="C140" s="98"/>
      <c r="D140" s="99" t="s">
        <v>103</v>
      </c>
      <c r="E140" s="100"/>
      <c r="F140" s="98"/>
      <c r="G140" s="101"/>
      <c r="H140" s="90"/>
      <c r="I140" s="118"/>
      <c r="J140" s="79"/>
    </row>
    <row r="141" spans="1:10" s="56" customFormat="1" ht="25.5">
      <c r="A141" s="353" t="s">
        <v>245</v>
      </c>
      <c r="B141" s="352" t="s">
        <v>105</v>
      </c>
      <c r="C141" s="353" t="s">
        <v>51</v>
      </c>
      <c r="D141" s="361" t="s">
        <v>106</v>
      </c>
      <c r="E141" s="355">
        <v>3.08</v>
      </c>
      <c r="F141" s="353" t="s">
        <v>22</v>
      </c>
      <c r="G141" s="356">
        <v>678.81</v>
      </c>
      <c r="H141" s="317">
        <f t="shared" ref="H141" si="33">ROUND(G141+(G141*$I$6),2)</f>
        <v>864.46</v>
      </c>
      <c r="I141" s="300">
        <f>ROUND(H141*E141,2)</f>
        <v>2662.54</v>
      </c>
      <c r="J141" s="79"/>
    </row>
    <row r="142" spans="1:10" s="56" customFormat="1">
      <c r="A142" s="63" t="s">
        <v>751</v>
      </c>
      <c r="B142" s="41"/>
      <c r="C142" s="37"/>
      <c r="D142" s="66" t="s">
        <v>112</v>
      </c>
      <c r="E142" s="43"/>
      <c r="F142" s="37"/>
      <c r="G142" s="53"/>
      <c r="H142" s="53"/>
      <c r="I142" s="81"/>
      <c r="J142" s="79"/>
    </row>
    <row r="143" spans="1:10" s="56" customFormat="1" ht="25.5">
      <c r="A143" s="281" t="s">
        <v>752</v>
      </c>
      <c r="B143" s="282" t="s">
        <v>114</v>
      </c>
      <c r="C143" s="281" t="s">
        <v>51</v>
      </c>
      <c r="D143" s="289" t="s">
        <v>115</v>
      </c>
      <c r="E143" s="284">
        <v>1.1000000000000001</v>
      </c>
      <c r="F143" s="281" t="s">
        <v>39</v>
      </c>
      <c r="G143" s="304">
        <v>137.25</v>
      </c>
      <c r="H143" s="317">
        <f t="shared" ref="H143" si="34">ROUND(G143+(G143*$I$6),2)</f>
        <v>174.79</v>
      </c>
      <c r="I143" s="300">
        <f>ROUND(H143*E143,2)</f>
        <v>192.27</v>
      </c>
      <c r="J143" s="79"/>
    </row>
    <row r="144" spans="1:10" s="56" customFormat="1">
      <c r="A144" s="58">
        <v>16</v>
      </c>
      <c r="B144" s="58"/>
      <c r="C144" s="58"/>
      <c r="D144" s="59" t="s">
        <v>121</v>
      </c>
      <c r="E144" s="60"/>
      <c r="F144" s="58"/>
      <c r="G144" s="61"/>
      <c r="H144" s="61"/>
      <c r="I144" s="62">
        <f>SUM(I146:I150)</f>
        <v>2334.54</v>
      </c>
      <c r="J144" s="79"/>
    </row>
    <row r="145" spans="1:10" s="56" customFormat="1">
      <c r="A145" s="63" t="s">
        <v>246</v>
      </c>
      <c r="B145" s="37"/>
      <c r="C145" s="37"/>
      <c r="D145" s="64" t="s">
        <v>265</v>
      </c>
      <c r="E145" s="43"/>
      <c r="F145" s="37"/>
      <c r="G145" s="53"/>
      <c r="H145" s="53"/>
      <c r="I145" s="81"/>
      <c r="J145" s="79"/>
    </row>
    <row r="146" spans="1:10" s="56" customFormat="1">
      <c r="A146" s="281" t="s">
        <v>247</v>
      </c>
      <c r="B146" s="282" t="s">
        <v>230</v>
      </c>
      <c r="C146" s="281" t="s">
        <v>30</v>
      </c>
      <c r="D146" s="283" t="s">
        <v>231</v>
      </c>
      <c r="E146" s="284">
        <v>1</v>
      </c>
      <c r="F146" s="281" t="s">
        <v>15</v>
      </c>
      <c r="G146" s="306">
        <v>1211.57</v>
      </c>
      <c r="H146" s="317">
        <f t="shared" ref="H146:H148" si="35">ROUND(G146+(G146*$I$6),2)</f>
        <v>1542.93</v>
      </c>
      <c r="I146" s="300">
        <f>ROUND(H146*E146,2)</f>
        <v>1542.93</v>
      </c>
      <c r="J146" s="79"/>
    </row>
    <row r="147" spans="1:10" s="56" customFormat="1">
      <c r="A147" s="63" t="s">
        <v>280</v>
      </c>
      <c r="B147" s="37"/>
      <c r="C147" s="37"/>
      <c r="D147" s="64" t="s">
        <v>234</v>
      </c>
      <c r="E147" s="43"/>
      <c r="F147" s="37"/>
      <c r="G147" s="53"/>
      <c r="H147" s="53"/>
      <c r="I147" s="81"/>
      <c r="J147" s="79"/>
    </row>
    <row r="148" spans="1:10" s="56" customFormat="1">
      <c r="A148" s="281" t="s">
        <v>281</v>
      </c>
      <c r="B148" s="282" t="s">
        <v>127</v>
      </c>
      <c r="C148" s="281" t="s">
        <v>30</v>
      </c>
      <c r="D148" s="283" t="s">
        <v>128</v>
      </c>
      <c r="E148" s="284">
        <v>1</v>
      </c>
      <c r="F148" s="281" t="s">
        <v>15</v>
      </c>
      <c r="G148" s="306">
        <f>$G$66</f>
        <v>563.65</v>
      </c>
      <c r="H148" s="317">
        <f t="shared" si="35"/>
        <v>717.81</v>
      </c>
      <c r="I148" s="300">
        <f>ROUND(H148*E148,2)</f>
        <v>717.81</v>
      </c>
      <c r="J148" s="79"/>
    </row>
    <row r="149" spans="1:10" s="56" customFormat="1">
      <c r="A149" s="63" t="s">
        <v>753</v>
      </c>
      <c r="B149" s="37"/>
      <c r="C149" s="37"/>
      <c r="D149" s="64" t="s">
        <v>273</v>
      </c>
      <c r="E149" s="43"/>
      <c r="F149" s="37"/>
      <c r="G149" s="53"/>
      <c r="H149" s="53"/>
      <c r="I149" s="81"/>
      <c r="J149" s="79"/>
    </row>
    <row r="150" spans="1:10" s="56" customFormat="1">
      <c r="A150" s="281" t="s">
        <v>754</v>
      </c>
      <c r="B150" s="282" t="s">
        <v>274</v>
      </c>
      <c r="C150" s="281" t="s">
        <v>51</v>
      </c>
      <c r="D150" s="283" t="s">
        <v>275</v>
      </c>
      <c r="E150" s="284">
        <v>1</v>
      </c>
      <c r="F150" s="281" t="s">
        <v>15</v>
      </c>
      <c r="G150" s="304">
        <v>57.95</v>
      </c>
      <c r="H150" s="317">
        <f t="shared" ref="H150" si="36">ROUND(G150+(G150*$I$6),2)</f>
        <v>73.8</v>
      </c>
      <c r="I150" s="300">
        <f>ROUND(H150*E150,2)</f>
        <v>73.8</v>
      </c>
      <c r="J150" s="79"/>
    </row>
    <row r="151" spans="1:10" s="56" customFormat="1">
      <c r="A151" s="93">
        <v>17</v>
      </c>
      <c r="B151" s="93"/>
      <c r="C151" s="93"/>
      <c r="D151" s="94" t="s">
        <v>129</v>
      </c>
      <c r="E151" s="95"/>
      <c r="F151" s="93"/>
      <c r="G151" s="96"/>
      <c r="H151" s="87"/>
      <c r="I151" s="117">
        <f>SUM(I153:I155)</f>
        <v>565.46</v>
      </c>
      <c r="J151" s="79"/>
    </row>
    <row r="152" spans="1:10" s="56" customFormat="1">
      <c r="A152" s="102" t="s">
        <v>248</v>
      </c>
      <c r="B152" s="98"/>
      <c r="C152" s="98"/>
      <c r="D152" s="99" t="s">
        <v>266</v>
      </c>
      <c r="E152" s="100"/>
      <c r="F152" s="98"/>
      <c r="G152" s="101"/>
      <c r="H152" s="90"/>
      <c r="I152" s="118"/>
      <c r="J152" s="79"/>
    </row>
    <row r="153" spans="1:10" s="56" customFormat="1">
      <c r="A153" s="353" t="s">
        <v>249</v>
      </c>
      <c r="B153" s="373" t="s">
        <v>219</v>
      </c>
      <c r="C153" s="353" t="s">
        <v>30</v>
      </c>
      <c r="D153" s="374" t="s">
        <v>220</v>
      </c>
      <c r="E153" s="355">
        <v>1</v>
      </c>
      <c r="F153" s="353" t="s">
        <v>15</v>
      </c>
      <c r="G153" s="356">
        <v>141.62</v>
      </c>
      <c r="H153" s="317">
        <f t="shared" ref="H153:H155" si="37">ROUND(G153+(G153*$I$6),2)</f>
        <v>180.35</v>
      </c>
      <c r="I153" s="300">
        <f>ROUND(H153*E153,2)</f>
        <v>180.35</v>
      </c>
      <c r="J153" s="79"/>
    </row>
    <row r="154" spans="1:10" s="56" customFormat="1">
      <c r="A154" s="308" t="s">
        <v>755</v>
      </c>
      <c r="B154" s="309" t="s">
        <v>631</v>
      </c>
      <c r="C154" s="308" t="s">
        <v>30</v>
      </c>
      <c r="D154" s="310" t="s">
        <v>632</v>
      </c>
      <c r="E154" s="311">
        <v>1</v>
      </c>
      <c r="F154" s="308" t="s">
        <v>15</v>
      </c>
      <c r="G154" s="312">
        <f>$G$76</f>
        <v>127.3</v>
      </c>
      <c r="H154" s="317">
        <f t="shared" si="37"/>
        <v>162.12</v>
      </c>
      <c r="I154" s="300">
        <f>ROUND(H154*E154,2)</f>
        <v>162.12</v>
      </c>
      <c r="J154" s="79"/>
    </row>
    <row r="155" spans="1:10" s="56" customFormat="1">
      <c r="A155" s="308" t="s">
        <v>756</v>
      </c>
      <c r="B155" s="309" t="s">
        <v>628</v>
      </c>
      <c r="C155" s="308" t="s">
        <v>30</v>
      </c>
      <c r="D155" s="315" t="s">
        <v>629</v>
      </c>
      <c r="E155" s="311">
        <v>3</v>
      </c>
      <c r="F155" s="308" t="s">
        <v>15</v>
      </c>
      <c r="G155" s="312">
        <f>$G$77</f>
        <v>58.37</v>
      </c>
      <c r="H155" s="317">
        <f t="shared" si="37"/>
        <v>74.33</v>
      </c>
      <c r="I155" s="300">
        <f>ROUND(H155*E155,2)</f>
        <v>222.99</v>
      </c>
      <c r="J155" s="79"/>
    </row>
    <row r="156" spans="1:10" s="56" customFormat="1">
      <c r="A156" s="93">
        <v>18</v>
      </c>
      <c r="B156" s="93"/>
      <c r="C156" s="93"/>
      <c r="D156" s="94" t="s">
        <v>221</v>
      </c>
      <c r="E156" s="95"/>
      <c r="F156" s="93"/>
      <c r="G156" s="96"/>
      <c r="H156" s="87"/>
      <c r="I156" s="117">
        <f>SUM(I158:I158)</f>
        <v>1759.78</v>
      </c>
      <c r="J156" s="79"/>
    </row>
    <row r="157" spans="1:10" s="56" customFormat="1">
      <c r="A157" s="102" t="s">
        <v>250</v>
      </c>
      <c r="B157" s="98"/>
      <c r="C157" s="98"/>
      <c r="D157" s="99" t="s">
        <v>222</v>
      </c>
      <c r="E157" s="100"/>
      <c r="F157" s="98"/>
      <c r="G157" s="101"/>
      <c r="H157" s="90"/>
      <c r="I157" s="118"/>
      <c r="J157" s="79"/>
    </row>
    <row r="158" spans="1:10" s="56" customFormat="1">
      <c r="A158" s="353" t="s">
        <v>251</v>
      </c>
      <c r="B158" s="373">
        <f>COMPOSIÇÕES!$A$56</f>
        <v>6</v>
      </c>
      <c r="C158" s="353" t="str">
        <f>COMPOSIÇÕES!$E$56</f>
        <v>COMPOSIÇÃO</v>
      </c>
      <c r="D158" s="375" t="str">
        <f>COMPOSIÇÕES!$C$56</f>
        <v>BANHEIRA EM FIBRA DE VIDRO 0,80X0,42X0,20 DE EMBUTIR</v>
      </c>
      <c r="E158" s="355">
        <v>2</v>
      </c>
      <c r="F158" s="353" t="str">
        <f>COMPOSIÇÕES!$D$56</f>
        <v>UN</v>
      </c>
      <c r="G158" s="356">
        <f>COMPOSIÇÕES!$G$56</f>
        <v>690.92000000000007</v>
      </c>
      <c r="H158" s="317">
        <f t="shared" ref="H158" si="38">ROUND(G158+(G158*$I$6),2)</f>
        <v>879.89</v>
      </c>
      <c r="I158" s="300">
        <f>ROUND(H158*E158,2)</f>
        <v>1759.78</v>
      </c>
      <c r="J158" s="79"/>
    </row>
    <row r="159" spans="1:10" s="56" customFormat="1">
      <c r="A159" s="93">
        <v>19</v>
      </c>
      <c r="B159" s="93"/>
      <c r="C159" s="93"/>
      <c r="D159" s="94" t="s">
        <v>141</v>
      </c>
      <c r="E159" s="95"/>
      <c r="F159" s="93"/>
      <c r="G159" s="96"/>
      <c r="H159" s="87"/>
      <c r="I159" s="117">
        <f>SUM(I161:I166)</f>
        <v>672.8</v>
      </c>
      <c r="J159" s="79"/>
    </row>
    <row r="160" spans="1:10" s="56" customFormat="1">
      <c r="A160" s="102" t="s">
        <v>252</v>
      </c>
      <c r="B160" s="98"/>
      <c r="C160" s="98"/>
      <c r="D160" s="99" t="s">
        <v>143</v>
      </c>
      <c r="E160" s="100"/>
      <c r="F160" s="98"/>
      <c r="G160" s="101"/>
      <c r="H160" s="90"/>
      <c r="I160" s="118"/>
      <c r="J160" s="79"/>
    </row>
    <row r="161" spans="1:10" s="56" customFormat="1">
      <c r="A161" s="353" t="s">
        <v>253</v>
      </c>
      <c r="B161" s="352" t="s">
        <v>145</v>
      </c>
      <c r="C161" s="353" t="s">
        <v>51</v>
      </c>
      <c r="D161" s="354" t="s">
        <v>146</v>
      </c>
      <c r="E161" s="355">
        <v>12.33</v>
      </c>
      <c r="F161" s="353" t="s">
        <v>22</v>
      </c>
      <c r="G161" s="356">
        <v>24.63</v>
      </c>
      <c r="H161" s="317">
        <f t="shared" ref="H161" si="39">ROUND(G161+(G161*$I$6),2)</f>
        <v>31.37</v>
      </c>
      <c r="I161" s="300">
        <f>ROUND(H161*E161,2)</f>
        <v>386.79</v>
      </c>
      <c r="J161" s="79"/>
    </row>
    <row r="162" spans="1:10" s="56" customFormat="1">
      <c r="A162" s="105" t="s">
        <v>254</v>
      </c>
      <c r="B162" s="111"/>
      <c r="C162" s="105"/>
      <c r="D162" s="108" t="s">
        <v>148</v>
      </c>
      <c r="E162" s="112"/>
      <c r="F162" s="113"/>
      <c r="G162" s="114"/>
      <c r="H162" s="104"/>
      <c r="I162" s="119"/>
      <c r="J162" s="79"/>
    </row>
    <row r="163" spans="1:10" s="56" customFormat="1">
      <c r="A163" s="353" t="s">
        <v>255</v>
      </c>
      <c r="B163" s="369" t="s">
        <v>150</v>
      </c>
      <c r="C163" s="353" t="s">
        <v>51</v>
      </c>
      <c r="D163" s="354" t="s">
        <v>151</v>
      </c>
      <c r="E163" s="355">
        <v>6.6</v>
      </c>
      <c r="F163" s="353" t="s">
        <v>22</v>
      </c>
      <c r="G163" s="356">
        <v>23.41</v>
      </c>
      <c r="H163" s="317">
        <f t="shared" ref="H163:H166" si="40">ROUND(G163+(G163*$I$6),2)</f>
        <v>29.81</v>
      </c>
      <c r="I163" s="300">
        <f>ROUND(H163*E163,2)</f>
        <v>196.75</v>
      </c>
      <c r="J163" s="79"/>
    </row>
    <row r="164" spans="1:10" s="56" customFormat="1">
      <c r="A164" s="105" t="s">
        <v>757</v>
      </c>
      <c r="B164" s="111"/>
      <c r="C164" s="105"/>
      <c r="D164" s="108" t="s">
        <v>152</v>
      </c>
      <c r="E164" s="112"/>
      <c r="F164" s="113"/>
      <c r="G164" s="114"/>
      <c r="H164" s="104"/>
      <c r="I164" s="119"/>
      <c r="J164" s="79"/>
    </row>
    <row r="165" spans="1:10" s="56" customFormat="1" ht="26.25">
      <c r="A165" s="379" t="s">
        <v>758</v>
      </c>
      <c r="B165" s="380" t="s">
        <v>759</v>
      </c>
      <c r="C165" s="379" t="s">
        <v>30</v>
      </c>
      <c r="D165" s="381" t="s">
        <v>760</v>
      </c>
      <c r="E165" s="325">
        <v>2.4</v>
      </c>
      <c r="F165" s="379" t="s">
        <v>22</v>
      </c>
      <c r="G165" s="326">
        <v>5.14</v>
      </c>
      <c r="H165" s="317">
        <f t="shared" si="40"/>
        <v>6.55</v>
      </c>
      <c r="I165" s="300">
        <f>ROUND(H165*E165,2)</f>
        <v>15.72</v>
      </c>
      <c r="J165" s="79"/>
    </row>
    <row r="166" spans="1:10" s="56" customFormat="1" ht="26.25">
      <c r="A166" s="353" t="s">
        <v>761</v>
      </c>
      <c r="B166" s="352" t="s">
        <v>762</v>
      </c>
      <c r="C166" s="353" t="s">
        <v>30</v>
      </c>
      <c r="D166" s="376" t="s">
        <v>763</v>
      </c>
      <c r="E166" s="355">
        <v>2.4</v>
      </c>
      <c r="F166" s="353" t="s">
        <v>22</v>
      </c>
      <c r="G166" s="356">
        <v>24.06</v>
      </c>
      <c r="H166" s="317">
        <f t="shared" si="40"/>
        <v>30.64</v>
      </c>
      <c r="I166" s="300">
        <f>ROUND(H166*E166,2)</f>
        <v>73.540000000000006</v>
      </c>
      <c r="J166" s="79"/>
    </row>
    <row r="167" spans="1:10" s="56" customFormat="1">
      <c r="A167" s="93">
        <v>20</v>
      </c>
      <c r="B167" s="93"/>
      <c r="C167" s="93"/>
      <c r="D167" s="94" t="s">
        <v>152</v>
      </c>
      <c r="E167" s="95"/>
      <c r="F167" s="93"/>
      <c r="G167" s="96"/>
      <c r="H167" s="87"/>
      <c r="I167" s="117">
        <f>SUM(I169)</f>
        <v>1302.04</v>
      </c>
      <c r="J167" s="79"/>
    </row>
    <row r="168" spans="1:10" s="56" customFormat="1">
      <c r="A168" s="102" t="s">
        <v>256</v>
      </c>
      <c r="B168" s="98"/>
      <c r="C168" s="98"/>
      <c r="D168" s="99" t="s">
        <v>154</v>
      </c>
      <c r="E168" s="100"/>
      <c r="F168" s="98"/>
      <c r="G168" s="101"/>
      <c r="H168" s="90"/>
      <c r="I168" s="118"/>
      <c r="J168" s="79"/>
    </row>
    <row r="169" spans="1:10" s="56" customFormat="1">
      <c r="A169" s="353" t="s">
        <v>257</v>
      </c>
      <c r="B169" s="352" t="s">
        <v>223</v>
      </c>
      <c r="C169" s="353" t="s">
        <v>51</v>
      </c>
      <c r="D169" s="376" t="s">
        <v>224</v>
      </c>
      <c r="E169" s="355">
        <v>1.1000000000000001</v>
      </c>
      <c r="F169" s="353" t="s">
        <v>22</v>
      </c>
      <c r="G169" s="356">
        <v>929.46</v>
      </c>
      <c r="H169" s="317">
        <f t="shared" ref="H169" si="41">ROUND(G169+(G169*$I$6),2)</f>
        <v>1183.67</v>
      </c>
      <c r="I169" s="300">
        <f>ROUND(H169*E169,2)</f>
        <v>1302.04</v>
      </c>
      <c r="J169" s="79"/>
    </row>
    <row r="170" spans="1:10" s="56" customFormat="1">
      <c r="A170" s="93">
        <v>21</v>
      </c>
      <c r="B170" s="93"/>
      <c r="C170" s="93"/>
      <c r="D170" s="94" t="s">
        <v>164</v>
      </c>
      <c r="E170" s="95"/>
      <c r="F170" s="93"/>
      <c r="G170" s="96"/>
      <c r="H170" s="87"/>
      <c r="I170" s="117">
        <f>SUM(I172:I177)</f>
        <v>175.88</v>
      </c>
      <c r="J170" s="79"/>
    </row>
    <row r="171" spans="1:10" s="56" customFormat="1">
      <c r="A171" s="102" t="s">
        <v>258</v>
      </c>
      <c r="B171" s="98"/>
      <c r="C171" s="98"/>
      <c r="D171" s="99" t="s">
        <v>166</v>
      </c>
      <c r="E171" s="100"/>
      <c r="F171" s="98"/>
      <c r="G171" s="101"/>
      <c r="H171" s="103"/>
      <c r="I171" s="103"/>
      <c r="J171" s="79"/>
    </row>
    <row r="172" spans="1:10" s="56" customFormat="1" ht="26.25">
      <c r="A172" s="298" t="s">
        <v>259</v>
      </c>
      <c r="B172" s="298">
        <f>COMPOSIÇÕES!$A$21</f>
        <v>2</v>
      </c>
      <c r="C172" s="298" t="str">
        <f>COMPOSIÇÕES!$E$21</f>
        <v>COMPOSIÇÃO</v>
      </c>
      <c r="D172" s="324" t="str">
        <f>COMPOSIÇÕES!$C$21</f>
        <v>TOMADA 2P+T PADRAO NBR 14136 CORRENTE 20A-250V E INTERRUPTOR 1 TECLA COM ESPELHO 4'X2'</v>
      </c>
      <c r="E172" s="325">
        <v>1</v>
      </c>
      <c r="F172" s="298" t="str">
        <f>COMPOSIÇÕES!$D$11</f>
        <v>UN</v>
      </c>
      <c r="G172" s="326">
        <f>COMPOSIÇÕES!$G$21</f>
        <v>42.459999999999994</v>
      </c>
      <c r="H172" s="317">
        <f t="shared" ref="H172:H173" si="42">ROUND(G172+(G172*$I$6),2)</f>
        <v>54.07</v>
      </c>
      <c r="I172" s="300">
        <f>ROUND(H172*E172,2)</f>
        <v>54.07</v>
      </c>
      <c r="J172" s="79"/>
    </row>
    <row r="173" spans="1:10" s="56" customFormat="1">
      <c r="A173" s="298" t="s">
        <v>623</v>
      </c>
      <c r="B173" s="329" t="s">
        <v>538</v>
      </c>
      <c r="C173" s="329" t="s">
        <v>51</v>
      </c>
      <c r="D173" s="330" t="s">
        <v>539</v>
      </c>
      <c r="E173" s="331">
        <v>2</v>
      </c>
      <c r="F173" s="329" t="s">
        <v>15</v>
      </c>
      <c r="G173" s="332">
        <v>4.1399999999999997</v>
      </c>
      <c r="H173" s="317">
        <f t="shared" si="42"/>
        <v>5.27</v>
      </c>
      <c r="I173" s="300">
        <f>ROUND(H173*E173,2)</f>
        <v>10.54</v>
      </c>
      <c r="J173" s="79"/>
    </row>
    <row r="174" spans="1:10" s="56" customFormat="1">
      <c r="A174" s="211" t="s">
        <v>268</v>
      </c>
      <c r="B174" s="98"/>
      <c r="C174" s="98"/>
      <c r="D174" s="99" t="s">
        <v>169</v>
      </c>
      <c r="E174" s="100"/>
      <c r="F174" s="98"/>
      <c r="G174" s="101"/>
      <c r="H174" s="103"/>
      <c r="I174" s="103"/>
      <c r="J174" s="79"/>
    </row>
    <row r="175" spans="1:10" s="56" customFormat="1" ht="26.25">
      <c r="A175" s="333" t="s">
        <v>269</v>
      </c>
      <c r="B175" s="298" t="s">
        <v>617</v>
      </c>
      <c r="C175" s="298" t="s">
        <v>51</v>
      </c>
      <c r="D175" s="324" t="s">
        <v>618</v>
      </c>
      <c r="E175" s="325">
        <v>1</v>
      </c>
      <c r="F175" s="298" t="s">
        <v>15</v>
      </c>
      <c r="G175" s="326">
        <v>14.93</v>
      </c>
      <c r="H175" s="317">
        <f t="shared" ref="H175" si="43">ROUND(G175+(G175*$I$6),2)</f>
        <v>19.010000000000002</v>
      </c>
      <c r="I175" s="300">
        <f>ROUND(H175*E175,2)</f>
        <v>19.010000000000002</v>
      </c>
      <c r="J175" s="79"/>
    </row>
    <row r="176" spans="1:10" s="56" customFormat="1">
      <c r="A176" s="211" t="s">
        <v>624</v>
      </c>
      <c r="B176" s="212"/>
      <c r="C176" s="212"/>
      <c r="D176" s="213" t="s">
        <v>397</v>
      </c>
      <c r="E176" s="214"/>
      <c r="F176" s="212"/>
      <c r="G176" s="199"/>
      <c r="H176" s="215"/>
      <c r="I176" s="198"/>
      <c r="J176" s="79"/>
    </row>
    <row r="177" spans="1:10" s="56" customFormat="1">
      <c r="A177" s="334" t="s">
        <v>625</v>
      </c>
      <c r="B177" s="334">
        <f>COMPOSIÇÕES!$A$31</f>
        <v>3</v>
      </c>
      <c r="C177" s="334" t="str">
        <f>COMPOSIÇÕES!$E$31</f>
        <v>COMPOSIÇÃO</v>
      </c>
      <c r="D177" s="335" t="str">
        <f>COMPOSIÇÕES!$C$31</f>
        <v>RECOLOCAÇÃO DE CHUVEIRO</v>
      </c>
      <c r="E177" s="336">
        <v>2</v>
      </c>
      <c r="F177" s="334" t="str">
        <f>COMPOSIÇÕES!$D$31</f>
        <v>UN</v>
      </c>
      <c r="G177" s="337">
        <f>COMPOSIÇÕES!$G$31</f>
        <v>36.22</v>
      </c>
      <c r="H177" s="317">
        <f t="shared" ref="H177" si="44">ROUND(G177+(G177*$I$6),2)</f>
        <v>46.13</v>
      </c>
      <c r="I177" s="300">
        <f>ROUND(H177*E177,2)</f>
        <v>92.26</v>
      </c>
      <c r="J177" s="79"/>
    </row>
    <row r="178" spans="1:10" s="56" customFormat="1">
      <c r="A178" s="58">
        <v>22</v>
      </c>
      <c r="B178" s="58"/>
      <c r="C178" s="58"/>
      <c r="D178" s="59" t="s">
        <v>171</v>
      </c>
      <c r="E178" s="60"/>
      <c r="F178" s="58"/>
      <c r="G178" s="61"/>
      <c r="H178" s="61"/>
      <c r="I178" s="62">
        <f>SUM(I179:I183)</f>
        <v>319.75</v>
      </c>
    </row>
    <row r="179" spans="1:10" s="56" customFormat="1">
      <c r="A179" s="63" t="s">
        <v>260</v>
      </c>
      <c r="B179" s="37"/>
      <c r="C179" s="37"/>
      <c r="D179" s="64" t="s">
        <v>267</v>
      </c>
      <c r="E179" s="43"/>
      <c r="F179" s="37"/>
      <c r="G179" s="53"/>
      <c r="H179" s="53"/>
      <c r="I179" s="81"/>
    </row>
    <row r="180" spans="1:10" s="56" customFormat="1">
      <c r="A180" s="286" t="s">
        <v>261</v>
      </c>
      <c r="B180" s="286" t="s">
        <v>177</v>
      </c>
      <c r="C180" s="286" t="s">
        <v>30</v>
      </c>
      <c r="D180" s="283" t="s">
        <v>178</v>
      </c>
      <c r="E180" s="377">
        <v>0.12</v>
      </c>
      <c r="F180" s="286" t="s">
        <v>22</v>
      </c>
      <c r="G180" s="378">
        <v>264.7</v>
      </c>
      <c r="H180" s="293">
        <f>ROUND(G180+(G180*$I$6),2)</f>
        <v>337.1</v>
      </c>
      <c r="I180" s="300">
        <f>ROUND(H180*E180,2)</f>
        <v>40.450000000000003</v>
      </c>
    </row>
    <row r="181" spans="1:10" s="56" customFormat="1">
      <c r="A181" s="54" t="s">
        <v>262</v>
      </c>
      <c r="B181" s="54"/>
      <c r="C181" s="54"/>
      <c r="D181" s="55" t="s">
        <v>180</v>
      </c>
      <c r="E181" s="78"/>
      <c r="F181" s="44"/>
      <c r="G181" s="42"/>
      <c r="H181" s="65"/>
      <c r="I181" s="47"/>
    </row>
    <row r="182" spans="1:10" s="56" customFormat="1">
      <c r="A182" s="343" t="s">
        <v>263</v>
      </c>
      <c r="B182" s="343" t="s">
        <v>182</v>
      </c>
      <c r="C182" s="343" t="s">
        <v>51</v>
      </c>
      <c r="D182" s="346" t="s">
        <v>183</v>
      </c>
      <c r="E182" s="344">
        <v>2</v>
      </c>
      <c r="F182" s="343" t="s">
        <v>15</v>
      </c>
      <c r="G182" s="271">
        <v>63.18</v>
      </c>
      <c r="H182" s="317">
        <f t="shared" ref="H182:H183" si="45">ROUND(G182+(G182*$I$6),2)</f>
        <v>80.459999999999994</v>
      </c>
      <c r="I182" s="300">
        <f>ROUND(H182*E182,2)</f>
        <v>160.91999999999999</v>
      </c>
    </row>
    <row r="183" spans="1:10" s="56" customFormat="1">
      <c r="A183" s="343" t="s">
        <v>264</v>
      </c>
      <c r="B183" s="343" t="s">
        <v>185</v>
      </c>
      <c r="C183" s="343" t="s">
        <v>51</v>
      </c>
      <c r="D183" s="271" t="s">
        <v>186</v>
      </c>
      <c r="E183" s="344">
        <v>2</v>
      </c>
      <c r="F183" s="343" t="s">
        <v>15</v>
      </c>
      <c r="G183" s="271">
        <v>46.48</v>
      </c>
      <c r="H183" s="317">
        <f t="shared" si="45"/>
        <v>59.19</v>
      </c>
      <c r="I183" s="300">
        <f>ROUND(H183*E183,2)</f>
        <v>118.38</v>
      </c>
      <c r="J183" s="79"/>
    </row>
    <row r="184" spans="1:10" s="56" customFormat="1">
      <c r="A184" s="74"/>
      <c r="B184" s="74"/>
      <c r="C184" s="74"/>
      <c r="D184" s="75"/>
      <c r="E184" s="76"/>
      <c r="F184" s="74"/>
      <c r="G184" s="75"/>
      <c r="H184" s="77"/>
      <c r="I184" s="39"/>
      <c r="J184" s="79"/>
    </row>
    <row r="185" spans="1:10" s="56" customFormat="1">
      <c r="A185" s="74"/>
      <c r="B185" s="74"/>
      <c r="C185" s="74"/>
      <c r="D185" s="75"/>
      <c r="E185" s="76"/>
      <c r="F185" s="74"/>
      <c r="G185" s="75"/>
      <c r="H185" s="77"/>
      <c r="I185" s="39"/>
      <c r="J185" s="79"/>
    </row>
    <row r="186" spans="1:10" s="56" customFormat="1">
      <c r="A186" s="74"/>
      <c r="B186" s="74"/>
      <c r="C186" s="74"/>
      <c r="D186" s="75"/>
      <c r="E186" s="76"/>
      <c r="F186" s="74"/>
      <c r="G186" s="75"/>
      <c r="H186" s="77"/>
      <c r="I186" s="39"/>
      <c r="J186" s="79"/>
    </row>
    <row r="187" spans="1:10" s="56" customFormat="1">
      <c r="A187" s="74"/>
      <c r="B187" s="74"/>
      <c r="C187" s="74"/>
      <c r="D187" s="75"/>
      <c r="E187" s="76"/>
      <c r="F187" s="74"/>
      <c r="G187" s="75"/>
      <c r="H187" s="77"/>
      <c r="I187" s="39"/>
      <c r="J187" s="79"/>
    </row>
    <row r="188" spans="1:10" s="56" customFormat="1">
      <c r="A188" s="74"/>
      <c r="B188" s="74"/>
      <c r="C188" s="74"/>
      <c r="D188" s="75"/>
      <c r="E188" s="76"/>
      <c r="F188" s="74"/>
      <c r="G188" s="75"/>
      <c r="H188" s="77"/>
      <c r="I188" s="39"/>
      <c r="J188" s="79"/>
    </row>
    <row r="189" spans="1:10" s="56" customFormat="1">
      <c r="A189" s="74"/>
      <c r="B189" s="74"/>
      <c r="C189" s="74"/>
      <c r="D189" s="75"/>
      <c r="E189" s="76"/>
      <c r="F189" s="74"/>
      <c r="G189" s="75"/>
      <c r="H189" s="77"/>
      <c r="I189" s="39"/>
      <c r="J189" s="79"/>
    </row>
    <row r="190" spans="1:10" s="56" customFormat="1">
      <c r="A190" s="74"/>
      <c r="B190" s="74"/>
      <c r="C190" s="74"/>
      <c r="D190" s="75"/>
      <c r="E190" s="76"/>
      <c r="F190" s="74"/>
      <c r="G190" s="75"/>
      <c r="H190" s="77"/>
      <c r="I190" s="39"/>
      <c r="J190" s="79"/>
    </row>
    <row r="191" spans="1:10" s="56" customFormat="1">
      <c r="A191" s="74"/>
      <c r="B191" s="74"/>
      <c r="C191" s="74"/>
      <c r="D191" s="75"/>
      <c r="E191" s="76"/>
      <c r="F191" s="74"/>
      <c r="G191" s="75"/>
      <c r="H191" s="77"/>
      <c r="I191" s="39"/>
      <c r="J191" s="79"/>
    </row>
    <row r="192" spans="1:10" s="56" customFormat="1">
      <c r="A192" s="74"/>
      <c r="B192" s="74"/>
      <c r="C192" s="74"/>
      <c r="D192" s="75"/>
      <c r="E192" s="76"/>
      <c r="F192" s="74"/>
      <c r="G192" s="75"/>
      <c r="H192" s="77"/>
      <c r="I192" s="39"/>
      <c r="J192" s="79"/>
    </row>
    <row r="193" spans="1:10" s="56" customFormat="1">
      <c r="A193" s="74"/>
      <c r="B193" s="74"/>
      <c r="C193" s="74"/>
      <c r="D193" s="75"/>
      <c r="E193" s="76"/>
      <c r="F193" s="74"/>
      <c r="G193" s="75"/>
      <c r="H193" s="77"/>
      <c r="I193" s="39"/>
      <c r="J193" s="79"/>
    </row>
    <row r="194" spans="1:10" s="56" customFormat="1">
      <c r="A194" s="74"/>
      <c r="B194" s="74"/>
      <c r="C194" s="74"/>
      <c r="D194" s="75"/>
      <c r="E194" s="76"/>
      <c r="F194" s="74"/>
      <c r="G194" s="75"/>
      <c r="H194" s="77"/>
      <c r="I194" s="39"/>
      <c r="J194" s="79"/>
    </row>
    <row r="195" spans="1:10">
      <c r="A195" s="74"/>
      <c r="B195" s="74"/>
      <c r="C195" s="74"/>
      <c r="D195" s="75"/>
      <c r="E195" s="76"/>
      <c r="F195" s="74"/>
      <c r="G195" s="75"/>
      <c r="H195" s="77"/>
      <c r="I195" s="39"/>
    </row>
    <row r="197" spans="1:10">
      <c r="I197" s="80"/>
    </row>
  </sheetData>
  <mergeCells count="7">
    <mergeCell ref="A8:B8"/>
    <mergeCell ref="C8:F8"/>
    <mergeCell ref="A1:I4"/>
    <mergeCell ref="A6:B6"/>
    <mergeCell ref="A7:B7"/>
    <mergeCell ref="C6:G6"/>
    <mergeCell ref="C7:G7"/>
  </mergeCells>
  <phoneticPr fontId="13" type="noConversion"/>
  <conditionalFormatting sqref="G10">
    <cfRule type="cellIs" dxfId="40" priority="8" operator="equal">
      <formula>0</formula>
    </cfRule>
  </conditionalFormatting>
  <conditionalFormatting sqref="H102:I102">
    <cfRule type="cellIs" dxfId="39" priority="12" operator="equal">
      <formula>0</formula>
    </cfRule>
  </conditionalFormatting>
  <conditionalFormatting sqref="H179:I179">
    <cfRule type="cellIs" dxfId="38" priority="2" operator="equal">
      <formula>0</formula>
    </cfRule>
  </conditionalFormatting>
  <conditionalFormatting sqref="H90:I90">
    <cfRule type="cellIs" dxfId="37" priority="1" operator="equal">
      <formula>0</formula>
    </cfRule>
  </conditionalFormatting>
  <pageMargins left="0.51180555555555496" right="0.51180555555555496" top="0.78749999999999998" bottom="0.78749999999999998" header="0.51180555555555496" footer="0.51180555555555496"/>
  <pageSetup paperSize="9" scale="40" firstPageNumber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43B1-EBA7-4DD6-B38D-A78ED9B47D53}">
  <sheetPr>
    <pageSetUpPr fitToPage="1"/>
  </sheetPr>
  <dimension ref="A1:R883"/>
  <sheetViews>
    <sheetView topLeftCell="A873" workbookViewId="0">
      <selection activeCell="I894" sqref="A1:I894"/>
    </sheetView>
  </sheetViews>
  <sheetFormatPr defaultRowHeight="15"/>
  <cols>
    <col min="1" max="1" width="9.140625" style="56"/>
    <col min="2" max="2" width="10.140625" style="56" customWidth="1"/>
    <col min="3" max="3" width="14.42578125" style="56" customWidth="1"/>
    <col min="4" max="4" width="58.140625" style="56" customWidth="1"/>
    <col min="5" max="6" width="9.140625" style="56"/>
    <col min="7" max="7" width="9.7109375" style="56" customWidth="1"/>
    <col min="8" max="8" width="9.140625" style="1"/>
    <col min="9" max="9" width="12.7109375" style="2" bestFit="1" customWidth="1"/>
    <col min="10" max="10" width="11.28515625" style="56" customWidth="1"/>
    <col min="11" max="16384" width="9.140625" style="56"/>
  </cols>
  <sheetData>
    <row r="1" spans="1:10" ht="15" customHeight="1">
      <c r="A1" s="467" t="s">
        <v>0</v>
      </c>
      <c r="B1" s="467"/>
      <c r="C1" s="467"/>
      <c r="D1" s="467"/>
      <c r="E1" s="467"/>
      <c r="F1" s="467"/>
      <c r="G1" s="467"/>
      <c r="H1" s="467"/>
      <c r="I1" s="467"/>
    </row>
    <row r="2" spans="1:10">
      <c r="A2" s="467"/>
      <c r="B2" s="467"/>
      <c r="C2" s="467"/>
      <c r="D2" s="467"/>
      <c r="E2" s="467"/>
      <c r="F2" s="467"/>
      <c r="G2" s="467"/>
      <c r="H2" s="467"/>
      <c r="I2" s="467"/>
    </row>
    <row r="3" spans="1:10">
      <c r="A3" s="467"/>
      <c r="B3" s="467"/>
      <c r="C3" s="467"/>
      <c r="D3" s="467"/>
      <c r="E3" s="467"/>
      <c r="F3" s="467"/>
      <c r="G3" s="467"/>
      <c r="H3" s="467"/>
      <c r="I3" s="467"/>
    </row>
    <row r="4" spans="1:10">
      <c r="A4" s="467"/>
      <c r="B4" s="467"/>
      <c r="C4" s="467"/>
      <c r="D4" s="467"/>
      <c r="E4" s="467"/>
      <c r="F4" s="467"/>
      <c r="G4" s="467"/>
      <c r="H4" s="467"/>
      <c r="I4" s="467"/>
    </row>
    <row r="5" spans="1:10">
      <c r="A5" s="3"/>
      <c r="B5" s="3"/>
      <c r="C5" s="3"/>
      <c r="D5" s="4"/>
      <c r="E5" s="5"/>
      <c r="F5" s="6"/>
      <c r="G5" s="7"/>
      <c r="H5" s="8"/>
      <c r="I5" s="9"/>
    </row>
    <row r="6" spans="1:10" ht="25.5" customHeight="1">
      <c r="A6" s="468" t="s">
        <v>1</v>
      </c>
      <c r="B6" s="468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10" ht="25.5" customHeight="1">
      <c r="A7" s="469" t="s">
        <v>4</v>
      </c>
      <c r="B7" s="469"/>
      <c r="C7" s="471" t="s">
        <v>952</v>
      </c>
      <c r="D7" s="471"/>
      <c r="E7" s="471"/>
      <c r="F7" s="471"/>
      <c r="G7" s="471"/>
      <c r="H7" s="12" t="s">
        <v>6</v>
      </c>
      <c r="I7" s="13"/>
    </row>
    <row r="8" spans="1:10" ht="15" customHeight="1">
      <c r="A8" s="465" t="s">
        <v>7</v>
      </c>
      <c r="B8" s="465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10">
      <c r="A9" s="5"/>
      <c r="B9" s="5"/>
      <c r="C9" s="5"/>
      <c r="D9" s="4"/>
      <c r="E9" s="5"/>
      <c r="F9" s="6"/>
      <c r="G9" s="7"/>
      <c r="H9" s="8"/>
      <c r="I9" s="9"/>
    </row>
    <row r="10" spans="1:10" ht="5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10">
      <c r="A11" s="20">
        <v>1</v>
      </c>
      <c r="B11" s="21"/>
      <c r="C11" s="21"/>
      <c r="D11" s="22" t="s">
        <v>19</v>
      </c>
      <c r="E11" s="21"/>
      <c r="F11" s="21"/>
      <c r="G11" s="21"/>
      <c r="H11" s="23"/>
      <c r="I11" s="34">
        <f>I12</f>
        <v>2017.13</v>
      </c>
    </row>
    <row r="12" spans="1:10">
      <c r="A12" s="643" t="s">
        <v>20</v>
      </c>
      <c r="B12" s="644" t="s">
        <v>196</v>
      </c>
      <c r="C12" s="549" t="s">
        <v>51</v>
      </c>
      <c r="D12" s="644" t="s">
        <v>197</v>
      </c>
      <c r="E12" s="645">
        <v>2.5</v>
      </c>
      <c r="F12" s="643" t="s">
        <v>22</v>
      </c>
      <c r="G12" s="644">
        <v>633.57000000000005</v>
      </c>
      <c r="H12" s="550">
        <f>ROUND(G12+(G12*$I$6),2)</f>
        <v>806.85</v>
      </c>
      <c r="I12" s="551">
        <f>ROUND(H12*E12,2)</f>
        <v>2017.13</v>
      </c>
    </row>
    <row r="13" spans="1:10">
      <c r="A13" s="27"/>
      <c r="B13" s="27"/>
      <c r="C13" s="27"/>
      <c r="D13" s="28" t="s">
        <v>23</v>
      </c>
      <c r="E13" s="27"/>
      <c r="F13" s="27"/>
      <c r="G13" s="27"/>
      <c r="H13" s="29"/>
      <c r="I13" s="421">
        <f>I14+I107</f>
        <v>81552.59</v>
      </c>
    </row>
    <row r="14" spans="1:10">
      <c r="A14" s="30"/>
      <c r="B14" s="30"/>
      <c r="C14" s="30"/>
      <c r="D14" s="31" t="s">
        <v>24</v>
      </c>
      <c r="E14" s="30"/>
      <c r="F14" s="30"/>
      <c r="G14" s="30"/>
      <c r="H14" s="32"/>
      <c r="I14" s="115">
        <f>I15+I36+I45+I53+I62+I71+I78+I83+I89+I101</f>
        <v>66569.959999999992</v>
      </c>
      <c r="J14" s="79">
        <f>I11+I13+'NÚCLEO 02'!I13+'NÚCLEO 03'!I13+'NÚCLEO 04'!I13+'NÚCLEO 05'!I13+'NÚCLEO 05'!I184</f>
        <v>413522.08</v>
      </c>
    </row>
    <row r="15" spans="1:10">
      <c r="A15" s="33">
        <v>2</v>
      </c>
      <c r="B15" s="21"/>
      <c r="C15" s="21"/>
      <c r="D15" s="22" t="s">
        <v>25</v>
      </c>
      <c r="E15" s="21"/>
      <c r="F15" s="21"/>
      <c r="G15" s="21"/>
      <c r="H15" s="23"/>
      <c r="I15" s="34">
        <f>SUM(I17:I35)</f>
        <v>3855.8299999999995</v>
      </c>
    </row>
    <row r="16" spans="1:10">
      <c r="A16" s="35" t="s">
        <v>26</v>
      </c>
      <c r="B16" s="24"/>
      <c r="C16" s="24"/>
      <c r="D16" s="36" t="s">
        <v>27</v>
      </c>
      <c r="E16" s="24"/>
      <c r="F16" s="24"/>
      <c r="G16" s="24"/>
      <c r="H16" s="77"/>
      <c r="I16" s="39"/>
    </row>
    <row r="17" spans="1:9" ht="25.5">
      <c r="A17" s="192" t="s">
        <v>28</v>
      </c>
      <c r="B17" s="634" t="s">
        <v>29</v>
      </c>
      <c r="C17" s="192" t="s">
        <v>30</v>
      </c>
      <c r="D17" s="635" t="s">
        <v>31</v>
      </c>
      <c r="E17" s="636">
        <v>1.64</v>
      </c>
      <c r="F17" s="192" t="s">
        <v>32</v>
      </c>
      <c r="G17" s="575">
        <v>300.23</v>
      </c>
      <c r="H17" s="550">
        <f>ROUND(G17+(G17*$I$6),2)</f>
        <v>382.34</v>
      </c>
      <c r="I17" s="551">
        <f t="shared" ref="I17:I35" si="0">ROUND(H17*E17,2)</f>
        <v>627.04</v>
      </c>
    </row>
    <row r="18" spans="1:9">
      <c r="A18" s="192" t="s">
        <v>33</v>
      </c>
      <c r="B18" s="634" t="s">
        <v>34</v>
      </c>
      <c r="C18" s="192" t="s">
        <v>30</v>
      </c>
      <c r="D18" s="637" t="s">
        <v>35</v>
      </c>
      <c r="E18" s="636">
        <v>12</v>
      </c>
      <c r="F18" s="192" t="s">
        <v>22</v>
      </c>
      <c r="G18" s="575">
        <v>4.5</v>
      </c>
      <c r="H18" s="550">
        <f t="shared" ref="H18:H35" si="1">ROUND(G18+(G18*$I$6),2)</f>
        <v>5.73</v>
      </c>
      <c r="I18" s="551">
        <f t="shared" si="0"/>
        <v>68.760000000000005</v>
      </c>
    </row>
    <row r="19" spans="1:9" ht="25.5">
      <c r="A19" s="535" t="s">
        <v>36</v>
      </c>
      <c r="B19" s="535" t="s">
        <v>37</v>
      </c>
      <c r="C19" s="535" t="s">
        <v>30</v>
      </c>
      <c r="D19" s="186" t="s">
        <v>38</v>
      </c>
      <c r="E19" s="187">
        <v>30</v>
      </c>
      <c r="F19" s="535" t="s">
        <v>39</v>
      </c>
      <c r="G19" s="575">
        <v>6</v>
      </c>
      <c r="H19" s="550">
        <f t="shared" si="1"/>
        <v>7.64</v>
      </c>
      <c r="I19" s="551">
        <f t="shared" si="0"/>
        <v>229.2</v>
      </c>
    </row>
    <row r="20" spans="1:9">
      <c r="A20" s="535" t="s">
        <v>40</v>
      </c>
      <c r="B20" s="578" t="s">
        <v>41</v>
      </c>
      <c r="C20" s="535" t="s">
        <v>30</v>
      </c>
      <c r="D20" s="600" t="s">
        <v>42</v>
      </c>
      <c r="E20" s="187">
        <v>78.94</v>
      </c>
      <c r="F20" s="535" t="s">
        <v>22</v>
      </c>
      <c r="G20" s="575">
        <v>4.21</v>
      </c>
      <c r="H20" s="550">
        <f t="shared" si="1"/>
        <v>5.36</v>
      </c>
      <c r="I20" s="551">
        <f t="shared" si="0"/>
        <v>423.12</v>
      </c>
    </row>
    <row r="21" spans="1:9">
      <c r="A21" s="535" t="s">
        <v>43</v>
      </c>
      <c r="B21" s="578" t="s">
        <v>44</v>
      </c>
      <c r="C21" s="535" t="s">
        <v>30</v>
      </c>
      <c r="D21" s="600" t="s">
        <v>45</v>
      </c>
      <c r="E21" s="187">
        <v>4</v>
      </c>
      <c r="F21" s="535" t="s">
        <v>15</v>
      </c>
      <c r="G21" s="575">
        <v>9.27</v>
      </c>
      <c r="H21" s="550">
        <f t="shared" si="1"/>
        <v>11.81</v>
      </c>
      <c r="I21" s="551">
        <f t="shared" si="0"/>
        <v>47.24</v>
      </c>
    </row>
    <row r="22" spans="1:9">
      <c r="A22" s="535" t="s">
        <v>46</v>
      </c>
      <c r="B22" s="578" t="s">
        <v>47</v>
      </c>
      <c r="C22" s="535" t="s">
        <v>30</v>
      </c>
      <c r="D22" s="600" t="s">
        <v>48</v>
      </c>
      <c r="E22" s="187">
        <v>2</v>
      </c>
      <c r="F22" s="535" t="s">
        <v>15</v>
      </c>
      <c r="G22" s="575">
        <v>40.18</v>
      </c>
      <c r="H22" s="550">
        <f t="shared" si="1"/>
        <v>51.17</v>
      </c>
      <c r="I22" s="551">
        <f t="shared" si="0"/>
        <v>102.34</v>
      </c>
    </row>
    <row r="23" spans="1:9">
      <c r="A23" s="535" t="s">
        <v>49</v>
      </c>
      <c r="B23" s="202" t="s">
        <v>50</v>
      </c>
      <c r="C23" s="599" t="s">
        <v>51</v>
      </c>
      <c r="D23" s="638" t="s">
        <v>52</v>
      </c>
      <c r="E23" s="639">
        <v>2</v>
      </c>
      <c r="F23" s="535" t="s">
        <v>15</v>
      </c>
      <c r="G23" s="186">
        <v>14.47</v>
      </c>
      <c r="H23" s="550">
        <f t="shared" si="1"/>
        <v>18.43</v>
      </c>
      <c r="I23" s="551">
        <f t="shared" si="0"/>
        <v>36.86</v>
      </c>
    </row>
    <row r="24" spans="1:9">
      <c r="A24" s="535" t="s">
        <v>53</v>
      </c>
      <c r="B24" s="599" t="s">
        <v>54</v>
      </c>
      <c r="C24" s="599" t="s">
        <v>51</v>
      </c>
      <c r="D24" s="638" t="s">
        <v>55</v>
      </c>
      <c r="E24" s="639">
        <v>12</v>
      </c>
      <c r="F24" s="535" t="s">
        <v>15</v>
      </c>
      <c r="G24" s="186">
        <v>5.69</v>
      </c>
      <c r="H24" s="550">
        <f t="shared" si="1"/>
        <v>7.25</v>
      </c>
      <c r="I24" s="551">
        <f t="shared" si="0"/>
        <v>87</v>
      </c>
    </row>
    <row r="25" spans="1:9" ht="25.5">
      <c r="A25" s="535" t="s">
        <v>56</v>
      </c>
      <c r="B25" s="599" t="s">
        <v>57</v>
      </c>
      <c r="C25" s="599" t="s">
        <v>30</v>
      </c>
      <c r="D25" s="640" t="s">
        <v>58</v>
      </c>
      <c r="E25" s="639">
        <v>8</v>
      </c>
      <c r="F25" s="535" t="s">
        <v>15</v>
      </c>
      <c r="G25" s="575">
        <v>36.74</v>
      </c>
      <c r="H25" s="550">
        <f t="shared" si="1"/>
        <v>46.79</v>
      </c>
      <c r="I25" s="551">
        <f t="shared" si="0"/>
        <v>374.32</v>
      </c>
    </row>
    <row r="26" spans="1:9">
      <c r="A26" s="535" t="s">
        <v>59</v>
      </c>
      <c r="B26" s="599" t="s">
        <v>60</v>
      </c>
      <c r="C26" s="599" t="s">
        <v>51</v>
      </c>
      <c r="D26" s="638" t="s">
        <v>61</v>
      </c>
      <c r="E26" s="639">
        <v>16</v>
      </c>
      <c r="F26" s="535" t="s">
        <v>15</v>
      </c>
      <c r="G26" s="186">
        <v>10.58</v>
      </c>
      <c r="H26" s="550">
        <f t="shared" si="1"/>
        <v>13.47</v>
      </c>
      <c r="I26" s="551">
        <f t="shared" si="0"/>
        <v>215.52</v>
      </c>
    </row>
    <row r="27" spans="1:9" ht="25.5">
      <c r="A27" s="535" t="s">
        <v>62</v>
      </c>
      <c r="B27" s="599" t="s">
        <v>63</v>
      </c>
      <c r="C27" s="599" t="s">
        <v>51</v>
      </c>
      <c r="D27" s="640" t="s">
        <v>64</v>
      </c>
      <c r="E27" s="639">
        <v>10</v>
      </c>
      <c r="F27" s="535" t="s">
        <v>15</v>
      </c>
      <c r="G27" s="641">
        <v>4.41</v>
      </c>
      <c r="H27" s="550">
        <f t="shared" si="1"/>
        <v>5.62</v>
      </c>
      <c r="I27" s="551">
        <f t="shared" si="0"/>
        <v>56.2</v>
      </c>
    </row>
    <row r="28" spans="1:9">
      <c r="A28" s="535" t="s">
        <v>65</v>
      </c>
      <c r="B28" s="599" t="s">
        <v>66</v>
      </c>
      <c r="C28" s="599" t="s">
        <v>51</v>
      </c>
      <c r="D28" s="638" t="s">
        <v>67</v>
      </c>
      <c r="E28" s="639">
        <v>18</v>
      </c>
      <c r="F28" s="535" t="s">
        <v>15</v>
      </c>
      <c r="G28" s="641">
        <v>24.06</v>
      </c>
      <c r="H28" s="550">
        <f t="shared" si="1"/>
        <v>30.64</v>
      </c>
      <c r="I28" s="551">
        <f t="shared" si="0"/>
        <v>551.52</v>
      </c>
    </row>
    <row r="29" spans="1:9" ht="25.5">
      <c r="A29" s="535" t="s">
        <v>68</v>
      </c>
      <c r="B29" s="599">
        <v>97660</v>
      </c>
      <c r="C29" s="599" t="s">
        <v>21</v>
      </c>
      <c r="D29" s="640" t="s">
        <v>69</v>
      </c>
      <c r="E29" s="639">
        <v>3</v>
      </c>
      <c r="F29" s="535" t="s">
        <v>15</v>
      </c>
      <c r="G29" s="641">
        <v>0.62</v>
      </c>
      <c r="H29" s="550">
        <f t="shared" si="1"/>
        <v>0.79</v>
      </c>
      <c r="I29" s="551">
        <f t="shared" si="0"/>
        <v>2.37</v>
      </c>
    </row>
    <row r="30" spans="1:9" ht="25.5">
      <c r="A30" s="535" t="s">
        <v>70</v>
      </c>
      <c r="B30" s="202" t="s">
        <v>71</v>
      </c>
      <c r="C30" s="202" t="s">
        <v>30</v>
      </c>
      <c r="D30" s="640" t="s">
        <v>72</v>
      </c>
      <c r="E30" s="642">
        <v>8</v>
      </c>
      <c r="F30" s="535" t="s">
        <v>15</v>
      </c>
      <c r="G30" s="575">
        <v>2.25</v>
      </c>
      <c r="H30" s="550">
        <f t="shared" si="1"/>
        <v>2.87</v>
      </c>
      <c r="I30" s="551">
        <f t="shared" si="0"/>
        <v>22.96</v>
      </c>
    </row>
    <row r="31" spans="1:9" ht="25.5">
      <c r="A31" s="535" t="s">
        <v>73</v>
      </c>
      <c r="B31" s="202" t="s">
        <v>74</v>
      </c>
      <c r="C31" s="202" t="s">
        <v>51</v>
      </c>
      <c r="D31" s="635" t="s">
        <v>75</v>
      </c>
      <c r="E31" s="535">
        <v>0.06</v>
      </c>
      <c r="F31" s="535" t="s">
        <v>32</v>
      </c>
      <c r="G31" s="641">
        <v>58.08</v>
      </c>
      <c r="H31" s="550">
        <f t="shared" si="1"/>
        <v>73.959999999999994</v>
      </c>
      <c r="I31" s="551">
        <f t="shared" si="0"/>
        <v>4.4400000000000004</v>
      </c>
    </row>
    <row r="32" spans="1:9" ht="26.25" customHeight="1">
      <c r="A32" s="535" t="s">
        <v>188</v>
      </c>
      <c r="B32" s="202" t="s">
        <v>76</v>
      </c>
      <c r="C32" s="202" t="s">
        <v>30</v>
      </c>
      <c r="D32" s="635" t="s">
        <v>77</v>
      </c>
      <c r="E32" s="535">
        <v>1.36</v>
      </c>
      <c r="F32" s="535" t="s">
        <v>22</v>
      </c>
      <c r="G32" s="576">
        <v>27.02</v>
      </c>
      <c r="H32" s="550">
        <f t="shared" si="1"/>
        <v>34.409999999999997</v>
      </c>
      <c r="I32" s="551">
        <f t="shared" si="0"/>
        <v>46.8</v>
      </c>
    </row>
    <row r="33" spans="1:9" ht="26.25" customHeight="1">
      <c r="A33" s="535" t="s">
        <v>189</v>
      </c>
      <c r="B33" s="561" t="s">
        <v>190</v>
      </c>
      <c r="C33" s="561" t="s">
        <v>30</v>
      </c>
      <c r="D33" s="562" t="s">
        <v>191</v>
      </c>
      <c r="E33" s="83">
        <v>6.81</v>
      </c>
      <c r="F33" s="83" t="s">
        <v>39</v>
      </c>
      <c r="G33" s="593">
        <v>12.22</v>
      </c>
      <c r="H33" s="550">
        <f t="shared" si="1"/>
        <v>15.56</v>
      </c>
      <c r="I33" s="551">
        <f t="shared" si="0"/>
        <v>105.96</v>
      </c>
    </row>
    <row r="34" spans="1:9" ht="26.25" customHeight="1">
      <c r="A34" s="535" t="s">
        <v>198</v>
      </c>
      <c r="B34" s="561" t="s">
        <v>199</v>
      </c>
      <c r="C34" s="561" t="s">
        <v>30</v>
      </c>
      <c r="D34" s="562" t="s">
        <v>200</v>
      </c>
      <c r="E34" s="563">
        <v>3.2</v>
      </c>
      <c r="F34" s="83" t="s">
        <v>22</v>
      </c>
      <c r="G34" s="593">
        <v>23.43</v>
      </c>
      <c r="H34" s="550">
        <f>ROUND(G34+(G34*$I$6),2)</f>
        <v>29.84</v>
      </c>
      <c r="I34" s="551">
        <f t="shared" si="0"/>
        <v>95.49</v>
      </c>
    </row>
    <row r="35" spans="1:9" ht="26.25" customHeight="1">
      <c r="A35" s="535" t="s">
        <v>227</v>
      </c>
      <c r="B35" s="561" t="s">
        <v>225</v>
      </c>
      <c r="C35" s="561" t="s">
        <v>30</v>
      </c>
      <c r="D35" s="562" t="s">
        <v>226</v>
      </c>
      <c r="E35" s="563">
        <v>1</v>
      </c>
      <c r="F35" s="83" t="s">
        <v>15</v>
      </c>
      <c r="G35" s="593">
        <v>595.75</v>
      </c>
      <c r="H35" s="550">
        <f t="shared" si="1"/>
        <v>758.69</v>
      </c>
      <c r="I35" s="551">
        <f t="shared" si="0"/>
        <v>758.69</v>
      </c>
    </row>
    <row r="36" spans="1:9">
      <c r="A36" s="33">
        <v>3</v>
      </c>
      <c r="B36" s="49"/>
      <c r="C36" s="49"/>
      <c r="D36" s="50" t="s">
        <v>78</v>
      </c>
      <c r="E36" s="49"/>
      <c r="F36" s="49"/>
      <c r="G36" s="49"/>
      <c r="H36" s="23"/>
      <c r="I36" s="34">
        <f>SUM(I38:I44)</f>
        <v>7884.51</v>
      </c>
    </row>
    <row r="37" spans="1:9">
      <c r="A37" s="51" t="s">
        <v>79</v>
      </c>
      <c r="B37" s="75"/>
      <c r="C37" s="75"/>
      <c r="D37" s="52" t="s">
        <v>80</v>
      </c>
      <c r="E37" s="75"/>
      <c r="F37" s="75"/>
      <c r="G37" s="75"/>
      <c r="H37" s="77"/>
      <c r="I37" s="39"/>
    </row>
    <row r="38" spans="1:9" ht="63.75">
      <c r="A38" s="256" t="s">
        <v>920</v>
      </c>
      <c r="B38" s="256">
        <v>91792</v>
      </c>
      <c r="C38" s="256" t="s">
        <v>21</v>
      </c>
      <c r="D38" s="217" t="s">
        <v>958</v>
      </c>
      <c r="E38" s="259">
        <v>1.5</v>
      </c>
      <c r="F38" s="256" t="s">
        <v>39</v>
      </c>
      <c r="G38" s="549">
        <v>60.79</v>
      </c>
      <c r="H38" s="552">
        <f t="shared" ref="H38:H44" si="2">ROUND(G38+(G38*$I$6),2)</f>
        <v>77.42</v>
      </c>
      <c r="I38" s="551">
        <f t="shared" ref="I38:I44" si="3">ROUND(H38*E38,2)</f>
        <v>116.13</v>
      </c>
    </row>
    <row r="39" spans="1:9" ht="66.75" customHeight="1">
      <c r="A39" s="256" t="s">
        <v>921</v>
      </c>
      <c r="B39" s="256">
        <v>91793</v>
      </c>
      <c r="C39" s="256" t="s">
        <v>21</v>
      </c>
      <c r="D39" s="217" t="s">
        <v>959</v>
      </c>
      <c r="E39" s="259">
        <v>25.02</v>
      </c>
      <c r="F39" s="256" t="s">
        <v>39</v>
      </c>
      <c r="G39" s="549">
        <v>91.39</v>
      </c>
      <c r="H39" s="550">
        <f t="shared" si="2"/>
        <v>116.39</v>
      </c>
      <c r="I39" s="551">
        <f t="shared" si="3"/>
        <v>2912.08</v>
      </c>
    </row>
    <row r="40" spans="1:9" ht="63.75">
      <c r="A40" s="256" t="s">
        <v>922</v>
      </c>
      <c r="B40" s="256">
        <v>91795</v>
      </c>
      <c r="C40" s="256" t="s">
        <v>21</v>
      </c>
      <c r="D40" s="217" t="s">
        <v>960</v>
      </c>
      <c r="E40" s="259">
        <v>18.96</v>
      </c>
      <c r="F40" s="256" t="s">
        <v>39</v>
      </c>
      <c r="G40" s="549">
        <v>72.75</v>
      </c>
      <c r="H40" s="550">
        <f t="shared" si="2"/>
        <v>92.65</v>
      </c>
      <c r="I40" s="551">
        <f t="shared" si="3"/>
        <v>1756.64</v>
      </c>
    </row>
    <row r="41" spans="1:9" ht="25.5">
      <c r="A41" s="256" t="s">
        <v>923</v>
      </c>
      <c r="B41" s="256" t="s">
        <v>961</v>
      </c>
      <c r="C41" s="256" t="s">
        <v>51</v>
      </c>
      <c r="D41" s="217" t="s">
        <v>962</v>
      </c>
      <c r="E41" s="259">
        <v>2</v>
      </c>
      <c r="F41" s="256" t="s">
        <v>15</v>
      </c>
      <c r="G41" s="549">
        <v>73.39</v>
      </c>
      <c r="H41" s="550">
        <f t="shared" si="2"/>
        <v>93.46</v>
      </c>
      <c r="I41" s="551">
        <f t="shared" si="3"/>
        <v>186.92</v>
      </c>
    </row>
    <row r="42" spans="1:9">
      <c r="A42" s="256" t="s">
        <v>924</v>
      </c>
      <c r="B42" s="256" t="s">
        <v>956</v>
      </c>
      <c r="C42" s="256" t="s">
        <v>51</v>
      </c>
      <c r="D42" s="217" t="s">
        <v>957</v>
      </c>
      <c r="E42" s="259">
        <v>8</v>
      </c>
      <c r="F42" s="256" t="s">
        <v>15</v>
      </c>
      <c r="G42" s="549">
        <v>97.27</v>
      </c>
      <c r="H42" s="550">
        <f t="shared" si="2"/>
        <v>123.87</v>
      </c>
      <c r="I42" s="551">
        <f t="shared" si="3"/>
        <v>990.96</v>
      </c>
    </row>
    <row r="43" spans="1:9" ht="30" customHeight="1">
      <c r="A43" s="256" t="s">
        <v>925</v>
      </c>
      <c r="B43" s="256">
        <f>COMPOSIÇÕES!$A$70</f>
        <v>8</v>
      </c>
      <c r="C43" s="256" t="str">
        <f>COMPOSIÇÕES!$E$70</f>
        <v>COMPOSIÇÃO</v>
      </c>
      <c r="D43" s="217" t="str">
        <f>COMPOSIÇÕES!$C$70</f>
        <v>CAIXA DE INSPEÇÃO E PASSAGEM PVC ESGOTO - 41L COM PROLONGADO DE 20CM</v>
      </c>
      <c r="E43" s="259">
        <v>2</v>
      </c>
      <c r="F43" s="256" t="s">
        <v>15</v>
      </c>
      <c r="G43" s="549">
        <f>COMPOSIÇÕES!$G$70</f>
        <v>337.14</v>
      </c>
      <c r="H43" s="550">
        <f t="shared" si="2"/>
        <v>429.35</v>
      </c>
      <c r="I43" s="551">
        <f t="shared" si="3"/>
        <v>858.7</v>
      </c>
    </row>
    <row r="44" spans="1:9">
      <c r="A44" s="256" t="s">
        <v>926</v>
      </c>
      <c r="B44" s="256">
        <f>COMPOSIÇÕES!$A$77</f>
        <v>9</v>
      </c>
      <c r="C44" s="256" t="str">
        <f>COMPOSIÇÕES!$E$77</f>
        <v>COMPOSIÇÃO</v>
      </c>
      <c r="D44" s="549" t="str">
        <f>COMPOSIÇÕES!$C$77</f>
        <v xml:space="preserve">RALO LINEAR SIFONADO COM GRELHA - 90CM </v>
      </c>
      <c r="E44" s="259">
        <v>4</v>
      </c>
      <c r="F44" s="256" t="s">
        <v>15</v>
      </c>
      <c r="G44" s="549">
        <f>COMPOSIÇÕES!$G$77</f>
        <v>208.69000000000003</v>
      </c>
      <c r="H44" s="550">
        <f t="shared" si="2"/>
        <v>265.77</v>
      </c>
      <c r="I44" s="551">
        <f t="shared" si="3"/>
        <v>1063.08</v>
      </c>
    </row>
    <row r="45" spans="1:9">
      <c r="A45" s="33">
        <v>4</v>
      </c>
      <c r="B45" s="49"/>
      <c r="C45" s="49"/>
      <c r="D45" s="50" t="s">
        <v>81</v>
      </c>
      <c r="E45" s="49"/>
      <c r="F45" s="49"/>
      <c r="G45" s="49"/>
      <c r="H45" s="23"/>
      <c r="I45" s="34">
        <f>SUM(I46:I52)</f>
        <v>7834.62</v>
      </c>
    </row>
    <row r="46" spans="1:9">
      <c r="A46" s="630" t="s">
        <v>82</v>
      </c>
      <c r="B46" s="549"/>
      <c r="C46" s="549"/>
      <c r="D46" s="631" t="s">
        <v>83</v>
      </c>
      <c r="E46" s="549"/>
      <c r="F46" s="549"/>
      <c r="G46" s="549"/>
      <c r="H46" s="550"/>
      <c r="I46" s="551"/>
    </row>
    <row r="47" spans="1:9">
      <c r="A47" s="535" t="s">
        <v>84</v>
      </c>
      <c r="B47" s="578" t="s">
        <v>85</v>
      </c>
      <c r="C47" s="535" t="s">
        <v>51</v>
      </c>
      <c r="D47" s="632" t="s">
        <v>86</v>
      </c>
      <c r="E47" s="187">
        <v>0.98</v>
      </c>
      <c r="F47" s="535" t="s">
        <v>32</v>
      </c>
      <c r="G47" s="188">
        <v>135.91999999999999</v>
      </c>
      <c r="H47" s="603">
        <f>ROUND(G47+(G47*$I$6),2)</f>
        <v>173.09</v>
      </c>
      <c r="I47" s="551">
        <f t="shared" ref="I47:I48" si="4">ROUND(H47*E47,2)</f>
        <v>169.63</v>
      </c>
    </row>
    <row r="48" spans="1:9">
      <c r="A48" s="535" t="s">
        <v>87</v>
      </c>
      <c r="B48" s="578" t="s">
        <v>88</v>
      </c>
      <c r="C48" s="535" t="s">
        <v>30</v>
      </c>
      <c r="D48" s="633" t="s">
        <v>89</v>
      </c>
      <c r="E48" s="187">
        <v>32.82</v>
      </c>
      <c r="F48" s="535" t="s">
        <v>22</v>
      </c>
      <c r="G48" s="575">
        <v>33.450000000000003</v>
      </c>
      <c r="H48" s="629">
        <f>ROUND(G48+(G48*$I$6),2)</f>
        <v>42.6</v>
      </c>
      <c r="I48" s="551">
        <f t="shared" si="4"/>
        <v>1398.13</v>
      </c>
    </row>
    <row r="49" spans="1:18">
      <c r="A49" s="604" t="s">
        <v>90</v>
      </c>
      <c r="B49" s="600"/>
      <c r="C49" s="600"/>
      <c r="D49" s="579" t="s">
        <v>91</v>
      </c>
      <c r="E49" s="600"/>
      <c r="F49" s="600"/>
      <c r="G49" s="600"/>
      <c r="H49" s="603"/>
      <c r="I49" s="581"/>
    </row>
    <row r="50" spans="1:18" ht="38.25">
      <c r="A50" s="535" t="s">
        <v>92</v>
      </c>
      <c r="B50" s="578" t="s">
        <v>93</v>
      </c>
      <c r="C50" s="535" t="s">
        <v>30</v>
      </c>
      <c r="D50" s="186" t="s">
        <v>94</v>
      </c>
      <c r="E50" s="187">
        <v>35.46</v>
      </c>
      <c r="F50" s="535" t="s">
        <v>95</v>
      </c>
      <c r="G50" s="575">
        <v>74.72</v>
      </c>
      <c r="H50" s="629">
        <f>ROUND(G50+(G50*$I$6),2)</f>
        <v>95.16</v>
      </c>
      <c r="I50" s="551">
        <f>ROUND(H50*E50,2)</f>
        <v>3374.37</v>
      </c>
    </row>
    <row r="51" spans="1:18">
      <c r="A51" s="604" t="s">
        <v>96</v>
      </c>
      <c r="B51" s="600"/>
      <c r="C51" s="600"/>
      <c r="D51" s="579" t="s">
        <v>97</v>
      </c>
      <c r="E51" s="600"/>
      <c r="F51" s="600"/>
      <c r="G51" s="600"/>
      <c r="H51" s="603"/>
      <c r="I51" s="581"/>
    </row>
    <row r="52" spans="1:18" ht="42.75" customHeight="1">
      <c r="A52" s="535" t="s">
        <v>98</v>
      </c>
      <c r="B52" s="578" t="s">
        <v>99</v>
      </c>
      <c r="C52" s="535" t="s">
        <v>51</v>
      </c>
      <c r="D52" s="186" t="s">
        <v>201</v>
      </c>
      <c r="E52" s="187">
        <v>86.24</v>
      </c>
      <c r="F52" s="535" t="s">
        <v>22</v>
      </c>
      <c r="G52" s="536">
        <v>26.34</v>
      </c>
      <c r="H52" s="629">
        <f>ROUND(G52+(G52*$I$6),2)</f>
        <v>33.54</v>
      </c>
      <c r="I52" s="551">
        <f>ROUND(H52*E52,2)</f>
        <v>2892.49</v>
      </c>
      <c r="O52" s="57"/>
      <c r="P52" s="57"/>
      <c r="Q52" s="57"/>
      <c r="R52" s="57"/>
    </row>
    <row r="53" spans="1:18">
      <c r="A53" s="58">
        <v>5</v>
      </c>
      <c r="B53" s="58"/>
      <c r="C53" s="58"/>
      <c r="D53" s="59" t="s">
        <v>101</v>
      </c>
      <c r="E53" s="60"/>
      <c r="F53" s="58"/>
      <c r="G53" s="61"/>
      <c r="H53" s="61"/>
      <c r="I53" s="62">
        <f>SUM(I54:I61)</f>
        <v>15710.69</v>
      </c>
    </row>
    <row r="54" spans="1:18">
      <c r="A54" s="63" t="s">
        <v>102</v>
      </c>
      <c r="B54" s="37"/>
      <c r="C54" s="37"/>
      <c r="D54" s="64" t="s">
        <v>103</v>
      </c>
      <c r="E54" s="43"/>
      <c r="F54" s="37"/>
      <c r="G54" s="53"/>
      <c r="H54" s="53"/>
      <c r="I54" s="81"/>
    </row>
    <row r="55" spans="1:18" ht="25.5">
      <c r="A55" s="535" t="s">
        <v>104</v>
      </c>
      <c r="B55" s="578" t="s">
        <v>105</v>
      </c>
      <c r="C55" s="535" t="s">
        <v>51</v>
      </c>
      <c r="D55" s="186" t="s">
        <v>106</v>
      </c>
      <c r="E55" s="187">
        <v>1.36</v>
      </c>
      <c r="F55" s="535" t="s">
        <v>22</v>
      </c>
      <c r="G55" s="188">
        <v>678.81</v>
      </c>
      <c r="H55" s="603">
        <f>ROUND(G55+(G55*$I$6),2)</f>
        <v>864.46</v>
      </c>
      <c r="I55" s="551">
        <f>ROUND(H55*E55,2)</f>
        <v>1175.67</v>
      </c>
    </row>
    <row r="56" spans="1:18">
      <c r="A56" s="191" t="s">
        <v>107</v>
      </c>
      <c r="B56" s="578"/>
      <c r="C56" s="192"/>
      <c r="D56" s="609" t="s">
        <v>108</v>
      </c>
      <c r="E56" s="187"/>
      <c r="F56" s="192"/>
      <c r="G56" s="188"/>
      <c r="H56" s="188"/>
      <c r="I56" s="194"/>
    </row>
    <row r="57" spans="1:18" ht="38.25">
      <c r="A57" s="535" t="s">
        <v>109</v>
      </c>
      <c r="B57" s="578">
        <v>102253</v>
      </c>
      <c r="C57" s="535" t="s">
        <v>21</v>
      </c>
      <c r="D57" s="186" t="s">
        <v>110</v>
      </c>
      <c r="E57" s="187">
        <v>12</v>
      </c>
      <c r="F57" s="535" t="s">
        <v>95</v>
      </c>
      <c r="G57" s="536">
        <v>787.69</v>
      </c>
      <c r="H57" s="603">
        <f>ROUND(G57+(G57*$I$6),2)</f>
        <v>1003.12</v>
      </c>
      <c r="I57" s="551">
        <f>ROUND(H57*E57,2)</f>
        <v>12037.44</v>
      </c>
    </row>
    <row r="58" spans="1:18">
      <c r="A58" s="191" t="s">
        <v>111</v>
      </c>
      <c r="B58" s="578"/>
      <c r="C58" s="192"/>
      <c r="D58" s="609" t="s">
        <v>112</v>
      </c>
      <c r="E58" s="187"/>
      <c r="F58" s="192"/>
      <c r="G58" s="188"/>
      <c r="H58" s="188"/>
      <c r="I58" s="194"/>
    </row>
    <row r="59" spans="1:18" ht="25.5">
      <c r="A59" s="535" t="s">
        <v>113</v>
      </c>
      <c r="B59" s="578" t="s">
        <v>114</v>
      </c>
      <c r="C59" s="535" t="s">
        <v>51</v>
      </c>
      <c r="D59" s="186" t="s">
        <v>115</v>
      </c>
      <c r="E59" s="187">
        <v>7.8</v>
      </c>
      <c r="F59" s="535" t="s">
        <v>39</v>
      </c>
      <c r="G59" s="188">
        <v>137.25</v>
      </c>
      <c r="H59" s="629">
        <f>ROUND(G59+(G59*$I$6),2)</f>
        <v>174.79</v>
      </c>
      <c r="I59" s="551">
        <f>ROUND(H59*E59,2)</f>
        <v>1363.36</v>
      </c>
    </row>
    <row r="60" spans="1:18">
      <c r="A60" s="191" t="s">
        <v>116</v>
      </c>
      <c r="B60" s="578"/>
      <c r="C60" s="192"/>
      <c r="D60" s="609" t="s">
        <v>117</v>
      </c>
      <c r="E60" s="187"/>
      <c r="F60" s="192"/>
      <c r="G60" s="188"/>
      <c r="H60" s="188"/>
      <c r="I60" s="194"/>
    </row>
    <row r="61" spans="1:18" ht="25.5">
      <c r="A61" s="535" t="s">
        <v>118</v>
      </c>
      <c r="B61" s="578" t="s">
        <v>119</v>
      </c>
      <c r="C61" s="535" t="s">
        <v>51</v>
      </c>
      <c r="D61" s="186" t="s">
        <v>120</v>
      </c>
      <c r="E61" s="187">
        <v>2.16</v>
      </c>
      <c r="F61" s="535" t="s">
        <v>22</v>
      </c>
      <c r="G61" s="188">
        <v>412.33</v>
      </c>
      <c r="H61" s="603">
        <f>ROUND(G61+(G61*$I$6),2)</f>
        <v>525.1</v>
      </c>
      <c r="I61" s="551">
        <f>ROUND(H61*E61,2)</f>
        <v>1134.22</v>
      </c>
    </row>
    <row r="62" spans="1:18">
      <c r="A62" s="58">
        <v>6</v>
      </c>
      <c r="B62" s="58"/>
      <c r="C62" s="58"/>
      <c r="D62" s="59" t="s">
        <v>121</v>
      </c>
      <c r="E62" s="60"/>
      <c r="F62" s="58"/>
      <c r="G62" s="61"/>
      <c r="H62" s="61"/>
      <c r="I62" s="62">
        <f>SUM(I64:I70)</f>
        <v>7146.7999999999984</v>
      </c>
    </row>
    <row r="63" spans="1:18">
      <c r="A63" s="63" t="s">
        <v>122</v>
      </c>
      <c r="B63" s="37"/>
      <c r="C63" s="37"/>
      <c r="D63" s="64" t="s">
        <v>123</v>
      </c>
      <c r="E63" s="43"/>
      <c r="F63" s="37"/>
      <c r="G63" s="53"/>
      <c r="H63" s="53"/>
      <c r="I63" s="81"/>
    </row>
    <row r="64" spans="1:18">
      <c r="A64" s="535" t="s">
        <v>124</v>
      </c>
      <c r="B64" s="578" t="s">
        <v>125</v>
      </c>
      <c r="C64" s="535" t="s">
        <v>51</v>
      </c>
      <c r="D64" s="600" t="s">
        <v>126</v>
      </c>
      <c r="E64" s="187">
        <v>4</v>
      </c>
      <c r="F64" s="535" t="s">
        <v>15</v>
      </c>
      <c r="G64" s="188">
        <v>112.2</v>
      </c>
      <c r="H64" s="629">
        <f>ROUND(G64+(G64*$I$6),2)</f>
        <v>142.88999999999999</v>
      </c>
      <c r="I64" s="551">
        <f>ROUND(H64*E64,2)</f>
        <v>571.55999999999995</v>
      </c>
    </row>
    <row r="65" spans="1:9">
      <c r="A65" s="191" t="s">
        <v>232</v>
      </c>
      <c r="B65" s="192"/>
      <c r="C65" s="192"/>
      <c r="D65" s="193" t="s">
        <v>234</v>
      </c>
      <c r="E65" s="187"/>
      <c r="F65" s="192"/>
      <c r="G65" s="188"/>
      <c r="H65" s="188"/>
      <c r="I65" s="194"/>
    </row>
    <row r="66" spans="1:9">
      <c r="A66" s="535" t="s">
        <v>233</v>
      </c>
      <c r="B66" s="578" t="s">
        <v>127</v>
      </c>
      <c r="C66" s="535" t="s">
        <v>30</v>
      </c>
      <c r="D66" s="600" t="s">
        <v>128</v>
      </c>
      <c r="E66" s="187">
        <v>8</v>
      </c>
      <c r="F66" s="535" t="s">
        <v>15</v>
      </c>
      <c r="G66" s="188">
        <v>563.65</v>
      </c>
      <c r="H66" s="629">
        <f>ROUND(G66+(G66*$I$6),2)</f>
        <v>717.81</v>
      </c>
      <c r="I66" s="551">
        <f>ROUND(H66*E66,2)</f>
        <v>5742.48</v>
      </c>
    </row>
    <row r="67" spans="1:9">
      <c r="A67" s="191" t="s">
        <v>276</v>
      </c>
      <c r="B67" s="192"/>
      <c r="C67" s="192"/>
      <c r="D67" s="193" t="s">
        <v>270</v>
      </c>
      <c r="E67" s="187"/>
      <c r="F67" s="192"/>
      <c r="G67" s="188"/>
      <c r="H67" s="188"/>
      <c r="I67" s="194"/>
    </row>
    <row r="68" spans="1:9">
      <c r="A68" s="535" t="s">
        <v>277</v>
      </c>
      <c r="B68" s="578" t="s">
        <v>271</v>
      </c>
      <c r="C68" s="535" t="s">
        <v>51</v>
      </c>
      <c r="D68" s="600" t="s">
        <v>272</v>
      </c>
      <c r="E68" s="187">
        <v>4</v>
      </c>
      <c r="F68" s="535" t="s">
        <v>15</v>
      </c>
      <c r="G68" s="188">
        <v>47.58</v>
      </c>
      <c r="H68" s="629">
        <f>ROUND(G68+(G68*$I$6),2)</f>
        <v>60.59</v>
      </c>
      <c r="I68" s="515">
        <f t="shared" ref="I68" si="5">ROUND(H68*E68,2)</f>
        <v>242.36</v>
      </c>
    </row>
    <row r="69" spans="1:9">
      <c r="A69" s="191" t="s">
        <v>278</v>
      </c>
      <c r="B69" s="192"/>
      <c r="C69" s="192"/>
      <c r="D69" s="193" t="s">
        <v>273</v>
      </c>
      <c r="E69" s="187"/>
      <c r="F69" s="192"/>
      <c r="G69" s="188"/>
      <c r="H69" s="188"/>
      <c r="I69" s="194"/>
    </row>
    <row r="70" spans="1:9">
      <c r="A70" s="535" t="s">
        <v>279</v>
      </c>
      <c r="B70" s="578" t="s">
        <v>274</v>
      </c>
      <c r="C70" s="535" t="s">
        <v>51</v>
      </c>
      <c r="D70" s="600" t="s">
        <v>275</v>
      </c>
      <c r="E70" s="187">
        <v>8</v>
      </c>
      <c r="F70" s="535" t="s">
        <v>15</v>
      </c>
      <c r="G70" s="188">
        <v>57.95</v>
      </c>
      <c r="H70" s="629">
        <f>ROUND(G70+(G70*$I$6),2)</f>
        <v>73.8</v>
      </c>
      <c r="I70" s="515">
        <f t="shared" ref="I70" si="6">ROUND(H70*E70,2)</f>
        <v>590.4</v>
      </c>
    </row>
    <row r="71" spans="1:9">
      <c r="A71" s="58">
        <v>7</v>
      </c>
      <c r="B71" s="58"/>
      <c r="C71" s="58"/>
      <c r="D71" s="59" t="s">
        <v>129</v>
      </c>
      <c r="E71" s="60"/>
      <c r="F71" s="58"/>
      <c r="G71" s="61"/>
      <c r="H71" s="61"/>
      <c r="I71" s="62">
        <f>SUM(I72:I77)</f>
        <v>2759.6400000000003</v>
      </c>
    </row>
    <row r="72" spans="1:9">
      <c r="A72" s="63" t="s">
        <v>130</v>
      </c>
      <c r="B72" s="37"/>
      <c r="C72" s="37"/>
      <c r="D72" s="64" t="s">
        <v>131</v>
      </c>
      <c r="E72" s="43"/>
      <c r="F72" s="37"/>
      <c r="G72" s="53"/>
      <c r="H72" s="53"/>
      <c r="I72" s="81"/>
    </row>
    <row r="73" spans="1:9" ht="25.5">
      <c r="A73" s="535" t="s">
        <v>132</v>
      </c>
      <c r="B73" s="578" t="s">
        <v>133</v>
      </c>
      <c r="C73" s="535" t="s">
        <v>30</v>
      </c>
      <c r="D73" s="186" t="s">
        <v>134</v>
      </c>
      <c r="E73" s="187">
        <v>4</v>
      </c>
      <c r="F73" s="535" t="s">
        <v>15</v>
      </c>
      <c r="G73" s="575">
        <v>110.35</v>
      </c>
      <c r="H73" s="629">
        <f t="shared" ref="H73:H74" si="7">ROUND(G73+(G73*$I$6),2)</f>
        <v>140.53</v>
      </c>
      <c r="I73" s="515">
        <f t="shared" ref="I73:I74" si="8">ROUND(H73*E73,2)</f>
        <v>562.12</v>
      </c>
    </row>
    <row r="74" spans="1:9">
      <c r="A74" s="535" t="s">
        <v>135</v>
      </c>
      <c r="B74" s="578" t="s">
        <v>136</v>
      </c>
      <c r="C74" s="535" t="s">
        <v>30</v>
      </c>
      <c r="D74" s="600" t="s">
        <v>137</v>
      </c>
      <c r="E74" s="187">
        <v>2</v>
      </c>
      <c r="F74" s="535" t="s">
        <v>15</v>
      </c>
      <c r="G74" s="575">
        <v>61.74</v>
      </c>
      <c r="H74" s="629">
        <f t="shared" si="7"/>
        <v>78.63</v>
      </c>
      <c r="I74" s="515">
        <f t="shared" si="8"/>
        <v>157.26</v>
      </c>
    </row>
    <row r="75" spans="1:9">
      <c r="A75" s="577" t="s">
        <v>138</v>
      </c>
      <c r="B75" s="578"/>
      <c r="C75" s="535"/>
      <c r="D75" s="579" t="s">
        <v>139</v>
      </c>
      <c r="E75" s="187"/>
      <c r="F75" s="535"/>
      <c r="G75" s="575"/>
      <c r="H75" s="580"/>
      <c r="I75" s="581"/>
    </row>
    <row r="76" spans="1:9">
      <c r="A76" s="531" t="s">
        <v>140</v>
      </c>
      <c r="B76" s="532" t="s">
        <v>631</v>
      </c>
      <c r="C76" s="531" t="s">
        <v>30</v>
      </c>
      <c r="D76" s="533" t="s">
        <v>632</v>
      </c>
      <c r="E76" s="197">
        <v>8</v>
      </c>
      <c r="F76" s="531" t="s">
        <v>15</v>
      </c>
      <c r="G76" s="582">
        <v>127.3</v>
      </c>
      <c r="H76" s="629">
        <f t="shared" ref="H76:H77" si="9">ROUND(G76+(G76*$I$6),2)</f>
        <v>162.12</v>
      </c>
      <c r="I76" s="515">
        <f t="shared" ref="I76:I77" si="10">ROUND(H76*E76,2)</f>
        <v>1296.96</v>
      </c>
    </row>
    <row r="77" spans="1:9">
      <c r="A77" s="531" t="s">
        <v>630</v>
      </c>
      <c r="B77" s="532" t="s">
        <v>628</v>
      </c>
      <c r="C77" s="531" t="s">
        <v>30</v>
      </c>
      <c r="D77" s="534" t="s">
        <v>629</v>
      </c>
      <c r="E77" s="197">
        <v>10</v>
      </c>
      <c r="F77" s="531" t="s">
        <v>15</v>
      </c>
      <c r="G77" s="582">
        <v>58.37</v>
      </c>
      <c r="H77" s="629">
        <f t="shared" si="9"/>
        <v>74.33</v>
      </c>
      <c r="I77" s="515">
        <f t="shared" si="10"/>
        <v>743.3</v>
      </c>
    </row>
    <row r="78" spans="1:9">
      <c r="A78" s="58">
        <v>8</v>
      </c>
      <c r="B78" s="58"/>
      <c r="C78" s="58"/>
      <c r="D78" s="59" t="s">
        <v>141</v>
      </c>
      <c r="E78" s="60"/>
      <c r="F78" s="58"/>
      <c r="G78" s="61"/>
      <c r="H78" s="61"/>
      <c r="I78" s="62">
        <f>SUM(I79:I82)</f>
        <v>2257.9499999999998</v>
      </c>
    </row>
    <row r="79" spans="1:9">
      <c r="A79" s="63" t="s">
        <v>142</v>
      </c>
      <c r="B79" s="37"/>
      <c r="C79" s="37"/>
      <c r="D79" s="64" t="s">
        <v>143</v>
      </c>
      <c r="E79" s="43"/>
      <c r="F79" s="37"/>
      <c r="G79" s="53"/>
      <c r="H79" s="53"/>
      <c r="I79" s="81"/>
    </row>
    <row r="80" spans="1:9">
      <c r="A80" s="535" t="s">
        <v>144</v>
      </c>
      <c r="B80" s="578" t="s">
        <v>145</v>
      </c>
      <c r="C80" s="535" t="s">
        <v>51</v>
      </c>
      <c r="D80" s="600" t="s">
        <v>146</v>
      </c>
      <c r="E80" s="187">
        <v>40.6</v>
      </c>
      <c r="F80" s="535" t="s">
        <v>22</v>
      </c>
      <c r="G80" s="188">
        <v>24.63</v>
      </c>
      <c r="H80" s="603">
        <f>ROUND(G80+(G80*$I$6),2)</f>
        <v>31.37</v>
      </c>
      <c r="I80" s="515">
        <f t="shared" ref="I80" si="11">ROUND(H80*E80,2)</f>
        <v>1273.6199999999999</v>
      </c>
    </row>
    <row r="81" spans="1:9">
      <c r="A81" s="191" t="s">
        <v>147</v>
      </c>
      <c r="B81" s="627"/>
      <c r="C81" s="191"/>
      <c r="D81" s="609" t="s">
        <v>148</v>
      </c>
      <c r="E81" s="187"/>
      <c r="F81" s="192"/>
      <c r="G81" s="188"/>
      <c r="H81" s="628"/>
      <c r="I81" s="194"/>
    </row>
    <row r="82" spans="1:9">
      <c r="A82" s="535" t="s">
        <v>149</v>
      </c>
      <c r="B82" s="578" t="s">
        <v>150</v>
      </c>
      <c r="C82" s="535" t="s">
        <v>51</v>
      </c>
      <c r="D82" s="600" t="s">
        <v>151</v>
      </c>
      <c r="E82" s="187">
        <v>33.020000000000003</v>
      </c>
      <c r="F82" s="535" t="s">
        <v>22</v>
      </c>
      <c r="G82" s="188">
        <v>23.41</v>
      </c>
      <c r="H82" s="603">
        <f>ROUND(G82+(G82*$I$6),2)</f>
        <v>29.81</v>
      </c>
      <c r="I82" s="515">
        <f t="shared" ref="I82" si="12">ROUND(H82*E82,2)</f>
        <v>984.33</v>
      </c>
    </row>
    <row r="83" spans="1:9">
      <c r="A83" s="58">
        <v>9</v>
      </c>
      <c r="B83" s="58"/>
      <c r="C83" s="58"/>
      <c r="D83" s="59" t="s">
        <v>152</v>
      </c>
      <c r="E83" s="60"/>
      <c r="F83" s="58"/>
      <c r="G83" s="61"/>
      <c r="H83" s="61"/>
      <c r="I83" s="62">
        <f>SUM(I84:I88)</f>
        <v>16674.87</v>
      </c>
    </row>
    <row r="84" spans="1:9">
      <c r="A84" s="191" t="s">
        <v>153</v>
      </c>
      <c r="B84" s="192"/>
      <c r="C84" s="192"/>
      <c r="D84" s="193" t="s">
        <v>154</v>
      </c>
      <c r="E84" s="187"/>
      <c r="F84" s="192"/>
      <c r="G84" s="188"/>
      <c r="H84" s="188"/>
      <c r="I84" s="194"/>
    </row>
    <row r="85" spans="1:9" ht="25.5">
      <c r="A85" s="535" t="s">
        <v>155</v>
      </c>
      <c r="B85" s="578" t="s">
        <v>156</v>
      </c>
      <c r="C85" s="535" t="s">
        <v>51</v>
      </c>
      <c r="D85" s="186" t="s">
        <v>157</v>
      </c>
      <c r="E85" s="187">
        <v>3.36</v>
      </c>
      <c r="F85" s="535" t="s">
        <v>22</v>
      </c>
      <c r="G85" s="188">
        <v>1162.04</v>
      </c>
      <c r="H85" s="606">
        <f>ROUND(G85+(G85*$I$6),2)</f>
        <v>1479.86</v>
      </c>
      <c r="I85" s="515">
        <f t="shared" ref="I85:I86" si="13">ROUND(H85*E85,2)</f>
        <v>4972.33</v>
      </c>
    </row>
    <row r="86" spans="1:9" ht="25.5">
      <c r="A86" s="619" t="s">
        <v>158</v>
      </c>
      <c r="B86" s="619" t="s">
        <v>228</v>
      </c>
      <c r="C86" s="619" t="s">
        <v>51</v>
      </c>
      <c r="D86" s="570" t="s">
        <v>229</v>
      </c>
      <c r="E86" s="620">
        <v>4.62</v>
      </c>
      <c r="F86" s="619" t="s">
        <v>22</v>
      </c>
      <c r="G86" s="621">
        <v>906.27</v>
      </c>
      <c r="H86" s="606">
        <f>ROUND(G86+(G86*$I$6),2)</f>
        <v>1154.1300000000001</v>
      </c>
      <c r="I86" s="515">
        <f t="shared" si="13"/>
        <v>5332.08</v>
      </c>
    </row>
    <row r="87" spans="1:9">
      <c r="A87" s="604" t="s">
        <v>159</v>
      </c>
      <c r="B87" s="599"/>
      <c r="C87" s="599"/>
      <c r="D87" s="196" t="s">
        <v>160</v>
      </c>
      <c r="E87" s="622"/>
      <c r="F87" s="599"/>
      <c r="G87" s="622"/>
      <c r="H87" s="623"/>
      <c r="I87" s="624"/>
    </row>
    <row r="88" spans="1:9">
      <c r="A88" s="599" t="s">
        <v>161</v>
      </c>
      <c r="B88" s="599" t="s">
        <v>162</v>
      </c>
      <c r="C88" s="599" t="s">
        <v>51</v>
      </c>
      <c r="D88" s="625" t="s">
        <v>163</v>
      </c>
      <c r="E88" s="626">
        <v>3.2</v>
      </c>
      <c r="F88" s="599" t="s">
        <v>22</v>
      </c>
      <c r="G88" s="581">
        <v>1563.23</v>
      </c>
      <c r="H88" s="606">
        <f>ROUND(G88+(G88*$I$6),2)</f>
        <v>1990.77</v>
      </c>
      <c r="I88" s="515">
        <f t="shared" ref="I88" si="14">ROUND(H88*E88,2)</f>
        <v>6370.46</v>
      </c>
    </row>
    <row r="89" spans="1:9">
      <c r="A89" s="58">
        <v>10</v>
      </c>
      <c r="B89" s="58"/>
      <c r="C89" s="58"/>
      <c r="D89" s="59" t="s">
        <v>164</v>
      </c>
      <c r="E89" s="60"/>
      <c r="F89" s="58"/>
      <c r="G89" s="61"/>
      <c r="H89" s="61"/>
      <c r="I89" s="62">
        <f>SUM(I90:I100)</f>
        <v>887.88000000000011</v>
      </c>
    </row>
    <row r="90" spans="1:9">
      <c r="A90" s="206" t="s">
        <v>165</v>
      </c>
      <c r="B90" s="207"/>
      <c r="C90" s="207"/>
      <c r="D90" s="208" t="s">
        <v>166</v>
      </c>
      <c r="E90" s="197"/>
      <c r="F90" s="207"/>
      <c r="G90" s="209"/>
      <c r="H90" s="209"/>
      <c r="I90" s="210"/>
    </row>
    <row r="91" spans="1:9" ht="26.25">
      <c r="A91" s="531" t="s">
        <v>167</v>
      </c>
      <c r="B91" s="83">
        <f>COMPOSIÇÕES!$A$11</f>
        <v>1</v>
      </c>
      <c r="C91" s="83" t="str">
        <f>COMPOSIÇÕES!$E$11</f>
        <v>COMPOSIÇÃO</v>
      </c>
      <c r="D91" s="163" t="str">
        <f>COMPOSIÇÕES!$C$11</f>
        <v>TOMADA 2P+T PADRAO NBR 14136 CORRENTE 20A-250V E INTERRUPTOR 2 TECLAS COM ESPELHO 4'X4'</v>
      </c>
      <c r="E91" s="112">
        <v>2</v>
      </c>
      <c r="F91" s="83" t="str">
        <f>COMPOSIÇÕES!$D$11</f>
        <v>UN</v>
      </c>
      <c r="G91" s="114">
        <f>COMPOSIÇÕES!$G$11</f>
        <v>55.47</v>
      </c>
      <c r="H91" s="606">
        <f t="shared" ref="H91:H100" si="15">ROUND(G91+(G91*$I$6),2)</f>
        <v>70.64</v>
      </c>
      <c r="I91" s="515">
        <f t="shared" ref="I91:I92" si="16">ROUND(H91*E91,2)</f>
        <v>141.28</v>
      </c>
    </row>
    <row r="92" spans="1:9">
      <c r="A92" s="566" t="s">
        <v>611</v>
      </c>
      <c r="B92" s="517" t="s">
        <v>538</v>
      </c>
      <c r="C92" s="517" t="s">
        <v>51</v>
      </c>
      <c r="D92" s="518" t="s">
        <v>539</v>
      </c>
      <c r="E92" s="519">
        <v>6</v>
      </c>
      <c r="F92" s="517" t="s">
        <v>15</v>
      </c>
      <c r="G92" s="520">
        <v>4.1399999999999997</v>
      </c>
      <c r="H92" s="606">
        <f t="shared" si="15"/>
        <v>5.27</v>
      </c>
      <c r="I92" s="515">
        <f t="shared" si="16"/>
        <v>31.62</v>
      </c>
    </row>
    <row r="93" spans="1:9">
      <c r="A93" s="211" t="s">
        <v>168</v>
      </c>
      <c r="B93" s="226"/>
      <c r="C93" s="226"/>
      <c r="D93" s="227" t="s">
        <v>169</v>
      </c>
      <c r="E93" s="228"/>
      <c r="F93" s="226"/>
      <c r="G93" s="229"/>
      <c r="H93" s="163"/>
      <c r="I93" s="163"/>
    </row>
    <row r="94" spans="1:9" ht="26.25">
      <c r="A94" s="516" t="s">
        <v>170</v>
      </c>
      <c r="B94" s="83" t="s">
        <v>617</v>
      </c>
      <c r="C94" s="83" t="s">
        <v>51</v>
      </c>
      <c r="D94" s="163" t="s">
        <v>618</v>
      </c>
      <c r="E94" s="112">
        <v>8</v>
      </c>
      <c r="F94" s="83" t="s">
        <v>15</v>
      </c>
      <c r="G94" s="114">
        <v>14.93</v>
      </c>
      <c r="H94" s="606">
        <f t="shared" si="15"/>
        <v>19.010000000000002</v>
      </c>
      <c r="I94" s="515">
        <f t="shared" ref="I94" si="17">ROUND(H94*E94,2)</f>
        <v>152.08000000000001</v>
      </c>
    </row>
    <row r="95" spans="1:9">
      <c r="A95" s="211" t="s">
        <v>612</v>
      </c>
      <c r="B95" s="212"/>
      <c r="C95" s="212"/>
      <c r="D95" s="213" t="s">
        <v>397</v>
      </c>
      <c r="E95" s="214"/>
      <c r="F95" s="212"/>
      <c r="G95" s="199"/>
      <c r="H95" s="215"/>
      <c r="I95" s="198"/>
    </row>
    <row r="96" spans="1:9">
      <c r="A96" s="511" t="s">
        <v>613</v>
      </c>
      <c r="B96" s="511">
        <f>COMPOSIÇÕES!$A$31</f>
        <v>3</v>
      </c>
      <c r="C96" s="511" t="str">
        <f>COMPOSIÇÕES!$E$31</f>
        <v>COMPOSIÇÃO</v>
      </c>
      <c r="D96" s="512" t="str">
        <f>COMPOSIÇÕES!$C$31</f>
        <v>RECOLOCAÇÃO DE CHUVEIRO</v>
      </c>
      <c r="E96" s="513">
        <v>6</v>
      </c>
      <c r="F96" s="511" t="str">
        <f>COMPOSIÇÕES!$D$31</f>
        <v>UN</v>
      </c>
      <c r="G96" s="514">
        <f>COMPOSIÇÕES!G31</f>
        <v>36.22</v>
      </c>
      <c r="H96" s="606">
        <f t="shared" si="15"/>
        <v>46.13</v>
      </c>
      <c r="I96" s="515">
        <f t="shared" ref="I96" si="18">ROUND(H96*E96,2)</f>
        <v>276.77999999999997</v>
      </c>
    </row>
    <row r="97" spans="1:10">
      <c r="A97" s="211" t="s">
        <v>614</v>
      </c>
      <c r="B97" s="212"/>
      <c r="C97" s="212"/>
      <c r="D97" s="213" t="s">
        <v>559</v>
      </c>
      <c r="E97" s="214"/>
      <c r="F97" s="212"/>
      <c r="G97" s="199"/>
      <c r="H97" s="215"/>
      <c r="I97" s="198"/>
    </row>
    <row r="98" spans="1:10" ht="25.5">
      <c r="A98" s="212" t="s">
        <v>615</v>
      </c>
      <c r="B98" s="212" t="s">
        <v>556</v>
      </c>
      <c r="C98" s="212" t="s">
        <v>51</v>
      </c>
      <c r="D98" s="199" t="s">
        <v>555</v>
      </c>
      <c r="E98" s="214">
        <v>2.79</v>
      </c>
      <c r="F98" s="212" t="s">
        <v>39</v>
      </c>
      <c r="G98" s="568">
        <v>9.1</v>
      </c>
      <c r="H98" s="606">
        <f t="shared" si="15"/>
        <v>11.59</v>
      </c>
      <c r="I98" s="515">
        <f t="shared" ref="I98:I100" si="19">ROUND(H98*E98,2)</f>
        <v>32.340000000000003</v>
      </c>
    </row>
    <row r="99" spans="1:10">
      <c r="A99" s="212" t="s">
        <v>616</v>
      </c>
      <c r="B99" s="212">
        <f>COMPOSIÇÕES!$A$39</f>
        <v>4</v>
      </c>
      <c r="C99" s="212" t="str">
        <f>COMPOSIÇÕES!$E$39</f>
        <v>COMPOSIÇÃO</v>
      </c>
      <c r="D99" s="199" t="str">
        <f>COMPOSIÇÕES!$C$39</f>
        <v>EMBUTIR FIAÇÃO ELÉTRICA</v>
      </c>
      <c r="E99" s="214">
        <v>2.79</v>
      </c>
      <c r="F99" s="212" t="str">
        <f>COMPOSIÇÕES!$D$39</f>
        <v>M</v>
      </c>
      <c r="G99" s="199">
        <f>COMPOSIÇÕES!$G$39</f>
        <v>61.730000000000004</v>
      </c>
      <c r="H99" s="606">
        <f t="shared" si="15"/>
        <v>78.61</v>
      </c>
      <c r="I99" s="515">
        <f t="shared" si="19"/>
        <v>219.32</v>
      </c>
    </row>
    <row r="100" spans="1:10">
      <c r="A100" s="212" t="s">
        <v>749</v>
      </c>
      <c r="B100" s="212" t="s">
        <v>747</v>
      </c>
      <c r="C100" s="212" t="s">
        <v>51</v>
      </c>
      <c r="D100" s="199" t="s">
        <v>748</v>
      </c>
      <c r="E100" s="214">
        <v>1</v>
      </c>
      <c r="F100" s="256" t="s">
        <v>750</v>
      </c>
      <c r="G100" s="199">
        <v>27.06</v>
      </c>
      <c r="H100" s="606">
        <f t="shared" si="15"/>
        <v>34.46</v>
      </c>
      <c r="I100" s="515">
        <f t="shared" si="19"/>
        <v>34.46</v>
      </c>
    </row>
    <row r="101" spans="1:10">
      <c r="A101" s="58">
        <v>11</v>
      </c>
      <c r="B101" s="58"/>
      <c r="C101" s="58"/>
      <c r="D101" s="59" t="s">
        <v>171</v>
      </c>
      <c r="E101" s="60"/>
      <c r="F101" s="58"/>
      <c r="G101" s="61"/>
      <c r="H101" s="61"/>
      <c r="I101" s="62">
        <f>SUM(I102:I106)</f>
        <v>1557.17</v>
      </c>
    </row>
    <row r="102" spans="1:10">
      <c r="A102" s="63" t="s">
        <v>172</v>
      </c>
      <c r="B102" s="37"/>
      <c r="C102" s="37"/>
      <c r="D102" s="64" t="s">
        <v>173</v>
      </c>
      <c r="E102" s="43"/>
      <c r="F102" s="37"/>
      <c r="G102" s="53"/>
      <c r="H102" s="53"/>
      <c r="I102" s="81"/>
    </row>
    <row r="103" spans="1:10">
      <c r="A103" s="256" t="s">
        <v>174</v>
      </c>
      <c r="B103" s="256" t="s">
        <v>175</v>
      </c>
      <c r="C103" s="256" t="s">
        <v>51</v>
      </c>
      <c r="D103" s="549" t="s">
        <v>176</v>
      </c>
      <c r="E103" s="259">
        <v>1.56</v>
      </c>
      <c r="F103" s="256" t="s">
        <v>22</v>
      </c>
      <c r="G103" s="618">
        <v>643.23</v>
      </c>
      <c r="H103" s="606">
        <f t="shared" ref="H103" si="20">ROUND(G103+(G103*$I$6),2)</f>
        <v>819.15</v>
      </c>
      <c r="I103" s="515">
        <f t="shared" ref="I103" si="21">ROUND(H103*E103,2)</f>
        <v>1277.8699999999999</v>
      </c>
    </row>
    <row r="104" spans="1:10">
      <c r="A104" s="604" t="s">
        <v>179</v>
      </c>
      <c r="B104" s="604"/>
      <c r="C104" s="604"/>
      <c r="D104" s="579" t="s">
        <v>180</v>
      </c>
      <c r="E104" s="601"/>
      <c r="F104" s="599"/>
      <c r="G104" s="600"/>
      <c r="H104" s="220"/>
      <c r="I104" s="581"/>
    </row>
    <row r="105" spans="1:10">
      <c r="A105" s="256" t="s">
        <v>181</v>
      </c>
      <c r="B105" s="256" t="s">
        <v>182</v>
      </c>
      <c r="C105" s="256" t="s">
        <v>51</v>
      </c>
      <c r="D105" s="605" t="s">
        <v>183</v>
      </c>
      <c r="E105" s="259">
        <v>2</v>
      </c>
      <c r="F105" s="256" t="s">
        <v>15</v>
      </c>
      <c r="G105" s="549">
        <v>63.18</v>
      </c>
      <c r="H105" s="606">
        <f t="shared" ref="H105:H106" si="22">ROUND(G105+(G105*$I$6),2)</f>
        <v>80.459999999999994</v>
      </c>
      <c r="I105" s="515">
        <f t="shared" ref="I105:I106" si="23">ROUND(H105*E105,2)</f>
        <v>160.91999999999999</v>
      </c>
    </row>
    <row r="106" spans="1:10">
      <c r="A106" s="256" t="s">
        <v>184</v>
      </c>
      <c r="B106" s="256" t="s">
        <v>185</v>
      </c>
      <c r="C106" s="256" t="s">
        <v>51</v>
      </c>
      <c r="D106" s="549" t="s">
        <v>186</v>
      </c>
      <c r="E106" s="259">
        <v>2</v>
      </c>
      <c r="F106" s="256" t="s">
        <v>15</v>
      </c>
      <c r="G106" s="549">
        <v>46.48</v>
      </c>
      <c r="H106" s="606">
        <f t="shared" si="22"/>
        <v>59.19</v>
      </c>
      <c r="I106" s="515">
        <f t="shared" si="23"/>
        <v>118.38</v>
      </c>
      <c r="J106" s="79"/>
    </row>
    <row r="107" spans="1:10">
      <c r="A107" s="84"/>
      <c r="B107" s="84"/>
      <c r="C107" s="84"/>
      <c r="D107" s="85" t="s">
        <v>192</v>
      </c>
      <c r="E107" s="84"/>
      <c r="F107" s="84"/>
      <c r="G107" s="84"/>
      <c r="H107" s="84"/>
      <c r="I107" s="116">
        <f>I108+I124+I144+I178+I131+I139+I151+I156+I159+I167+I170</f>
        <v>14982.63</v>
      </c>
      <c r="J107" s="79"/>
    </row>
    <row r="108" spans="1:10">
      <c r="A108" s="86">
        <v>12</v>
      </c>
      <c r="B108" s="87"/>
      <c r="C108" s="87"/>
      <c r="D108" s="88" t="s">
        <v>25</v>
      </c>
      <c r="E108" s="87"/>
      <c r="F108" s="87"/>
      <c r="G108" s="87"/>
      <c r="H108" s="87"/>
      <c r="I108" s="117">
        <f>SUM(I110:I123)</f>
        <v>1607.32</v>
      </c>
      <c r="J108" s="79"/>
    </row>
    <row r="109" spans="1:10">
      <c r="A109" s="89" t="s">
        <v>203</v>
      </c>
      <c r="B109" s="90"/>
      <c r="C109" s="90"/>
      <c r="D109" s="91" t="s">
        <v>27</v>
      </c>
      <c r="E109" s="90"/>
      <c r="F109" s="90"/>
      <c r="G109" s="90"/>
      <c r="H109" s="90"/>
      <c r="I109" s="118"/>
      <c r="J109" s="79"/>
    </row>
    <row r="110" spans="1:10" ht="26.25">
      <c r="A110" s="553" t="s">
        <v>202</v>
      </c>
      <c r="B110" s="611" t="s">
        <v>29</v>
      </c>
      <c r="C110" s="553" t="s">
        <v>30</v>
      </c>
      <c r="D110" s="554" t="s">
        <v>31</v>
      </c>
      <c r="E110" s="555">
        <v>0.34</v>
      </c>
      <c r="F110" s="553" t="s">
        <v>32</v>
      </c>
      <c r="G110" s="545">
        <f>$G$17</f>
        <v>300.23</v>
      </c>
      <c r="H110" s="606">
        <f t="shared" ref="H110:H123" si="24">ROUND(G110+(G110*$I$6),2)</f>
        <v>382.34</v>
      </c>
      <c r="I110" s="515">
        <f>ROUND(H110*E110,2)</f>
        <v>130</v>
      </c>
      <c r="J110" s="79"/>
    </row>
    <row r="111" spans="1:10" ht="26.25">
      <c r="A111" s="222" t="s">
        <v>204</v>
      </c>
      <c r="B111" s="222" t="s">
        <v>37</v>
      </c>
      <c r="C111" s="222" t="s">
        <v>30</v>
      </c>
      <c r="D111" s="521" t="s">
        <v>38</v>
      </c>
      <c r="E111" s="223">
        <v>15</v>
      </c>
      <c r="F111" s="222" t="s">
        <v>39</v>
      </c>
      <c r="G111" s="545">
        <f>$G$19</f>
        <v>6</v>
      </c>
      <c r="H111" s="606">
        <f t="shared" si="24"/>
        <v>7.64</v>
      </c>
      <c r="I111" s="515">
        <f t="shared" ref="I111:I123" si="25">ROUND(H111*E111,2)</f>
        <v>114.6</v>
      </c>
      <c r="J111" s="79">
        <f>I107+I14+I11</f>
        <v>83569.72</v>
      </c>
    </row>
    <row r="112" spans="1:10">
      <c r="A112" s="553" t="s">
        <v>205</v>
      </c>
      <c r="B112" s="524" t="s">
        <v>41</v>
      </c>
      <c r="C112" s="222" t="s">
        <v>30</v>
      </c>
      <c r="D112" s="607" t="s">
        <v>42</v>
      </c>
      <c r="E112" s="223">
        <v>17.16</v>
      </c>
      <c r="F112" s="222" t="s">
        <v>22</v>
      </c>
      <c r="G112" s="545">
        <f>$G$20</f>
        <v>4.21</v>
      </c>
      <c r="H112" s="606">
        <f t="shared" si="24"/>
        <v>5.36</v>
      </c>
      <c r="I112" s="515">
        <f t="shared" si="25"/>
        <v>91.98</v>
      </c>
      <c r="J112" s="79"/>
    </row>
    <row r="113" spans="1:10">
      <c r="A113" s="222" t="s">
        <v>206</v>
      </c>
      <c r="B113" s="524" t="s">
        <v>44</v>
      </c>
      <c r="C113" s="222" t="s">
        <v>30</v>
      </c>
      <c r="D113" s="607" t="s">
        <v>45</v>
      </c>
      <c r="E113" s="223">
        <v>1</v>
      </c>
      <c r="F113" s="222" t="s">
        <v>15</v>
      </c>
      <c r="G113" s="545">
        <f>$G$21</f>
        <v>9.27</v>
      </c>
      <c r="H113" s="606">
        <f t="shared" si="24"/>
        <v>11.81</v>
      </c>
      <c r="I113" s="515">
        <f t="shared" si="25"/>
        <v>11.81</v>
      </c>
      <c r="J113" s="79"/>
    </row>
    <row r="114" spans="1:10">
      <c r="A114" s="553" t="s">
        <v>207</v>
      </c>
      <c r="B114" s="556" t="s">
        <v>50</v>
      </c>
      <c r="C114" s="612" t="s">
        <v>51</v>
      </c>
      <c r="D114" s="610" t="s">
        <v>52</v>
      </c>
      <c r="E114" s="613">
        <v>2</v>
      </c>
      <c r="F114" s="222" t="s">
        <v>15</v>
      </c>
      <c r="G114" s="538">
        <v>14.47</v>
      </c>
      <c r="H114" s="606">
        <f t="shared" si="24"/>
        <v>18.43</v>
      </c>
      <c r="I114" s="515">
        <f t="shared" si="25"/>
        <v>36.86</v>
      </c>
      <c r="J114" s="79"/>
    </row>
    <row r="115" spans="1:10">
      <c r="A115" s="222" t="s">
        <v>208</v>
      </c>
      <c r="B115" s="614" t="s">
        <v>54</v>
      </c>
      <c r="C115" s="612" t="s">
        <v>51</v>
      </c>
      <c r="D115" s="610" t="s">
        <v>55</v>
      </c>
      <c r="E115" s="613">
        <v>3</v>
      </c>
      <c r="F115" s="222" t="s">
        <v>15</v>
      </c>
      <c r="G115" s="538">
        <v>5.69</v>
      </c>
      <c r="H115" s="606">
        <f t="shared" si="24"/>
        <v>7.25</v>
      </c>
      <c r="I115" s="515">
        <f t="shared" si="25"/>
        <v>21.75</v>
      </c>
      <c r="J115" s="79"/>
    </row>
    <row r="116" spans="1:10" ht="26.25">
      <c r="A116" s="553" t="s">
        <v>209</v>
      </c>
      <c r="B116" s="614" t="s">
        <v>57</v>
      </c>
      <c r="C116" s="614" t="s">
        <v>30</v>
      </c>
      <c r="D116" s="547" t="s">
        <v>58</v>
      </c>
      <c r="E116" s="613">
        <v>2</v>
      </c>
      <c r="F116" s="222" t="s">
        <v>15</v>
      </c>
      <c r="G116" s="545">
        <f>$G$25</f>
        <v>36.74</v>
      </c>
      <c r="H116" s="606">
        <f t="shared" si="24"/>
        <v>46.79</v>
      </c>
      <c r="I116" s="515">
        <f t="shared" si="25"/>
        <v>93.58</v>
      </c>
      <c r="J116" s="79"/>
    </row>
    <row r="117" spans="1:10" ht="25.5">
      <c r="A117" s="222" t="s">
        <v>210</v>
      </c>
      <c r="B117" s="614" t="s">
        <v>63</v>
      </c>
      <c r="C117" s="614" t="s">
        <v>51</v>
      </c>
      <c r="D117" s="559" t="s">
        <v>64</v>
      </c>
      <c r="E117" s="613">
        <v>4</v>
      </c>
      <c r="F117" s="222" t="s">
        <v>15</v>
      </c>
      <c r="G117" s="615">
        <v>4.41</v>
      </c>
      <c r="H117" s="606">
        <f t="shared" si="24"/>
        <v>5.62</v>
      </c>
      <c r="I117" s="515">
        <f t="shared" si="25"/>
        <v>22.48</v>
      </c>
      <c r="J117" s="79"/>
    </row>
    <row r="118" spans="1:10">
      <c r="A118" s="553" t="s">
        <v>211</v>
      </c>
      <c r="B118" s="614" t="s">
        <v>66</v>
      </c>
      <c r="C118" s="612" t="s">
        <v>51</v>
      </c>
      <c r="D118" s="610" t="s">
        <v>67</v>
      </c>
      <c r="E118" s="613">
        <v>3</v>
      </c>
      <c r="F118" s="222" t="s">
        <v>15</v>
      </c>
      <c r="G118" s="615">
        <v>24.06</v>
      </c>
      <c r="H118" s="606">
        <f t="shared" si="24"/>
        <v>30.64</v>
      </c>
      <c r="I118" s="515">
        <f t="shared" si="25"/>
        <v>91.92</v>
      </c>
      <c r="J118" s="79"/>
    </row>
    <row r="119" spans="1:10" ht="26.25">
      <c r="A119" s="222" t="s">
        <v>212</v>
      </c>
      <c r="B119" s="616">
        <v>97660</v>
      </c>
      <c r="C119" s="614" t="s">
        <v>21</v>
      </c>
      <c r="D119" s="547" t="s">
        <v>193</v>
      </c>
      <c r="E119" s="613">
        <v>3</v>
      </c>
      <c r="F119" s="222" t="s">
        <v>15</v>
      </c>
      <c r="G119" s="615">
        <v>0.62</v>
      </c>
      <c r="H119" s="606">
        <f t="shared" si="24"/>
        <v>0.79</v>
      </c>
      <c r="I119" s="515">
        <f t="shared" si="25"/>
        <v>2.37</v>
      </c>
      <c r="J119" s="79"/>
    </row>
    <row r="120" spans="1:10" ht="25.5">
      <c r="A120" s="553" t="s">
        <v>213</v>
      </c>
      <c r="B120" s="556" t="s">
        <v>71</v>
      </c>
      <c r="C120" s="556" t="s">
        <v>30</v>
      </c>
      <c r="D120" s="559" t="s">
        <v>72</v>
      </c>
      <c r="E120" s="558">
        <v>1</v>
      </c>
      <c r="F120" s="222" t="s">
        <v>15</v>
      </c>
      <c r="G120" s="545">
        <f>G30</f>
        <v>2.25</v>
      </c>
      <c r="H120" s="606">
        <f t="shared" si="24"/>
        <v>2.87</v>
      </c>
      <c r="I120" s="515">
        <f t="shared" si="25"/>
        <v>2.87</v>
      </c>
      <c r="J120" s="79"/>
    </row>
    <row r="121" spans="1:10" ht="25.5">
      <c r="A121" s="222" t="s">
        <v>214</v>
      </c>
      <c r="B121" s="561" t="s">
        <v>74</v>
      </c>
      <c r="C121" s="561" t="s">
        <v>51</v>
      </c>
      <c r="D121" s="562" t="s">
        <v>75</v>
      </c>
      <c r="E121" s="563">
        <v>0.7</v>
      </c>
      <c r="F121" s="83" t="s">
        <v>32</v>
      </c>
      <c r="G121" s="617">
        <v>58.08</v>
      </c>
      <c r="H121" s="606">
        <f t="shared" si="24"/>
        <v>73.959999999999994</v>
      </c>
      <c r="I121" s="515">
        <f t="shared" si="25"/>
        <v>51.77</v>
      </c>
      <c r="J121" s="79"/>
    </row>
    <row r="122" spans="1:10">
      <c r="A122" s="553" t="s">
        <v>217</v>
      </c>
      <c r="B122" s="561" t="s">
        <v>215</v>
      </c>
      <c r="C122" s="561" t="s">
        <v>51</v>
      </c>
      <c r="D122" s="562" t="s">
        <v>216</v>
      </c>
      <c r="E122" s="83">
        <v>3.08</v>
      </c>
      <c r="F122" s="83" t="s">
        <v>22</v>
      </c>
      <c r="G122" s="617">
        <v>45.03</v>
      </c>
      <c r="H122" s="606">
        <f t="shared" si="24"/>
        <v>57.35</v>
      </c>
      <c r="I122" s="515">
        <f t="shared" si="25"/>
        <v>176.64</v>
      </c>
      <c r="J122" s="79"/>
    </row>
    <row r="123" spans="1:10">
      <c r="A123" s="222" t="s">
        <v>218</v>
      </c>
      <c r="B123" s="561" t="s">
        <v>225</v>
      </c>
      <c r="C123" s="561" t="s">
        <v>30</v>
      </c>
      <c r="D123" s="562" t="s">
        <v>226</v>
      </c>
      <c r="E123" s="563">
        <v>1</v>
      </c>
      <c r="F123" s="83" t="s">
        <v>15</v>
      </c>
      <c r="G123" s="593">
        <f>$G$35</f>
        <v>595.75</v>
      </c>
      <c r="H123" s="606">
        <f t="shared" si="24"/>
        <v>758.69</v>
      </c>
      <c r="I123" s="515">
        <f t="shared" si="25"/>
        <v>758.69</v>
      </c>
      <c r="J123" s="79"/>
    </row>
    <row r="124" spans="1:10">
      <c r="A124" s="92">
        <v>13</v>
      </c>
      <c r="B124" s="93"/>
      <c r="C124" s="93"/>
      <c r="D124" s="94" t="s">
        <v>235</v>
      </c>
      <c r="E124" s="95"/>
      <c r="F124" s="93"/>
      <c r="G124" s="96"/>
      <c r="H124" s="87"/>
      <c r="I124" s="117">
        <f>SUM(I125:I130)</f>
        <v>1725.0500000000002</v>
      </c>
      <c r="J124" s="79"/>
    </row>
    <row r="125" spans="1:10">
      <c r="A125" s="89" t="s">
        <v>236</v>
      </c>
      <c r="B125" s="90"/>
      <c r="C125" s="90"/>
      <c r="D125" s="91" t="s">
        <v>80</v>
      </c>
      <c r="E125" s="90"/>
      <c r="F125" s="90"/>
      <c r="G125" s="90"/>
      <c r="H125" s="90"/>
      <c r="I125" s="118"/>
      <c r="J125" s="79"/>
    </row>
    <row r="126" spans="1:10" ht="25.5">
      <c r="A126" s="256" t="s">
        <v>963</v>
      </c>
      <c r="B126" s="256" t="s">
        <v>928</v>
      </c>
      <c r="C126" s="256" t="s">
        <v>51</v>
      </c>
      <c r="D126" s="217" t="s">
        <v>927</v>
      </c>
      <c r="E126" s="259">
        <v>1</v>
      </c>
      <c r="F126" s="256" t="s">
        <v>15</v>
      </c>
      <c r="G126" s="549">
        <v>97.24</v>
      </c>
      <c r="H126" s="550">
        <f t="shared" ref="H126:H130" si="26">ROUND(G126+(G126*$I$6),2)</f>
        <v>123.84</v>
      </c>
      <c r="I126" s="551">
        <f t="shared" ref="I126:I130" si="27">ROUND(H126*E126,2)</f>
        <v>123.84</v>
      </c>
      <c r="J126" s="79"/>
    </row>
    <row r="127" spans="1:10">
      <c r="A127" s="256" t="s">
        <v>964</v>
      </c>
      <c r="B127" s="256" t="s">
        <v>956</v>
      </c>
      <c r="C127" s="256" t="s">
        <v>51</v>
      </c>
      <c r="D127" s="217" t="s">
        <v>957</v>
      </c>
      <c r="E127" s="259">
        <v>1</v>
      </c>
      <c r="F127" s="256" t="s">
        <v>15</v>
      </c>
      <c r="G127" s="549">
        <v>97.27</v>
      </c>
      <c r="H127" s="550">
        <f t="shared" si="26"/>
        <v>123.87</v>
      </c>
      <c r="I127" s="551">
        <f t="shared" si="27"/>
        <v>123.87</v>
      </c>
      <c r="J127" s="79"/>
    </row>
    <row r="128" spans="1:10" ht="25.5">
      <c r="A128" s="256" t="s">
        <v>966</v>
      </c>
      <c r="B128" s="256">
        <f>COMPOSIÇÕES!$A$70</f>
        <v>8</v>
      </c>
      <c r="C128" s="256" t="str">
        <f>COMPOSIÇÕES!$E$70</f>
        <v>COMPOSIÇÃO</v>
      </c>
      <c r="D128" s="217" t="str">
        <f>COMPOSIÇÕES!$C$70</f>
        <v>CAIXA DE INSPEÇÃO E PASSAGEM PVC ESGOTO - 41L COM PROLONGADO DE 20CM</v>
      </c>
      <c r="E128" s="259">
        <v>1</v>
      </c>
      <c r="F128" s="256" t="s">
        <v>15</v>
      </c>
      <c r="G128" s="549">
        <f>COMPOSIÇÕES!$G$70</f>
        <v>337.14</v>
      </c>
      <c r="H128" s="550">
        <f t="shared" si="26"/>
        <v>429.35</v>
      </c>
      <c r="I128" s="551">
        <f t="shared" si="27"/>
        <v>429.35</v>
      </c>
      <c r="J128" s="79"/>
    </row>
    <row r="129" spans="1:10" ht="63.75">
      <c r="A129" s="256" t="s">
        <v>969</v>
      </c>
      <c r="B129" s="256">
        <v>91792</v>
      </c>
      <c r="C129" s="256" t="s">
        <v>21</v>
      </c>
      <c r="D129" s="217" t="s">
        <v>958</v>
      </c>
      <c r="E129" s="259">
        <v>3.93</v>
      </c>
      <c r="F129" s="256" t="s">
        <v>39</v>
      </c>
      <c r="G129" s="549">
        <v>60.79</v>
      </c>
      <c r="H129" s="552">
        <f t="shared" si="26"/>
        <v>77.42</v>
      </c>
      <c r="I129" s="551">
        <f t="shared" si="27"/>
        <v>304.26</v>
      </c>
      <c r="J129" s="79"/>
    </row>
    <row r="130" spans="1:10" ht="63.75">
      <c r="A130" s="256" t="s">
        <v>970</v>
      </c>
      <c r="B130" s="256">
        <v>91793</v>
      </c>
      <c r="C130" s="256" t="s">
        <v>21</v>
      </c>
      <c r="D130" s="217" t="s">
        <v>959</v>
      </c>
      <c r="E130" s="259">
        <v>6.39</v>
      </c>
      <c r="F130" s="256" t="s">
        <v>39</v>
      </c>
      <c r="G130" s="549">
        <v>91.39</v>
      </c>
      <c r="H130" s="550">
        <f t="shared" si="26"/>
        <v>116.39</v>
      </c>
      <c r="I130" s="551">
        <f t="shared" si="27"/>
        <v>743.73</v>
      </c>
      <c r="J130" s="79"/>
    </row>
    <row r="131" spans="1:10">
      <c r="A131" s="92">
        <v>14</v>
      </c>
      <c r="B131" s="93"/>
      <c r="C131" s="93"/>
      <c r="D131" s="94" t="s">
        <v>81</v>
      </c>
      <c r="E131" s="95"/>
      <c r="F131" s="93"/>
      <c r="G131" s="96"/>
      <c r="H131" s="87"/>
      <c r="I131" s="117">
        <f>SUM(I133:I138)</f>
        <v>1665.2</v>
      </c>
      <c r="J131" s="79"/>
    </row>
    <row r="132" spans="1:10">
      <c r="A132" s="97" t="s">
        <v>237</v>
      </c>
      <c r="B132" s="98"/>
      <c r="C132" s="98"/>
      <c r="D132" s="99" t="s">
        <v>83</v>
      </c>
      <c r="E132" s="100"/>
      <c r="F132" s="98"/>
      <c r="G132" s="101"/>
      <c r="H132" s="90"/>
      <c r="I132" s="118"/>
      <c r="J132" s="79"/>
    </row>
    <row r="133" spans="1:10">
      <c r="A133" s="222" t="s">
        <v>238</v>
      </c>
      <c r="B133" s="524" t="s">
        <v>85</v>
      </c>
      <c r="C133" s="222" t="s">
        <v>51</v>
      </c>
      <c r="D133" s="610" t="s">
        <v>86</v>
      </c>
      <c r="E133" s="223">
        <v>0.2</v>
      </c>
      <c r="F133" s="222" t="s">
        <v>32</v>
      </c>
      <c r="G133" s="224">
        <v>135.91999999999999</v>
      </c>
      <c r="H133" s="606">
        <f t="shared" ref="H133:H136" si="28">ROUND(G133+(G133*$I$6),2)</f>
        <v>173.09</v>
      </c>
      <c r="I133" s="515">
        <f>ROUND(H133*E133,2)</f>
        <v>34.619999999999997</v>
      </c>
      <c r="J133" s="79"/>
    </row>
    <row r="134" spans="1:10">
      <c r="A134" s="222" t="s">
        <v>239</v>
      </c>
      <c r="B134" s="608" t="s">
        <v>88</v>
      </c>
      <c r="C134" s="525" t="s">
        <v>30</v>
      </c>
      <c r="D134" s="607" t="s">
        <v>89</v>
      </c>
      <c r="E134" s="548">
        <v>6.77</v>
      </c>
      <c r="F134" s="222" t="s">
        <v>22</v>
      </c>
      <c r="G134" s="545">
        <f>$G$48</f>
        <v>33.450000000000003</v>
      </c>
      <c r="H134" s="606">
        <f t="shared" si="28"/>
        <v>42.6</v>
      </c>
      <c r="I134" s="515">
        <f>ROUND(H134*E134,2)</f>
        <v>288.39999999999998</v>
      </c>
      <c r="J134" s="79"/>
    </row>
    <row r="135" spans="1:10">
      <c r="A135" s="105" t="s">
        <v>240</v>
      </c>
      <c r="B135" s="106"/>
      <c r="C135" s="107"/>
      <c r="D135" s="108" t="s">
        <v>194</v>
      </c>
      <c r="E135" s="109"/>
      <c r="F135" s="83"/>
      <c r="G135" s="110"/>
      <c r="H135" s="104"/>
      <c r="I135" s="119"/>
      <c r="J135" s="79"/>
    </row>
    <row r="136" spans="1:10" ht="38.25">
      <c r="A136" s="222" t="s">
        <v>241</v>
      </c>
      <c r="B136" s="524" t="s">
        <v>93</v>
      </c>
      <c r="C136" s="222" t="s">
        <v>30</v>
      </c>
      <c r="D136" s="538" t="s">
        <v>94</v>
      </c>
      <c r="E136" s="223">
        <v>7.45</v>
      </c>
      <c r="F136" s="222" t="s">
        <v>95</v>
      </c>
      <c r="G136" s="545">
        <f>$G$50</f>
        <v>74.72</v>
      </c>
      <c r="H136" s="606">
        <f t="shared" si="28"/>
        <v>95.16</v>
      </c>
      <c r="I136" s="515">
        <f>ROUND(H136*E136,2)</f>
        <v>708.94</v>
      </c>
      <c r="J136" s="79"/>
    </row>
    <row r="137" spans="1:10">
      <c r="A137" s="105" t="s">
        <v>242</v>
      </c>
      <c r="B137" s="106"/>
      <c r="C137" s="107"/>
      <c r="D137" s="108" t="s">
        <v>195</v>
      </c>
      <c r="E137" s="109"/>
      <c r="F137" s="83"/>
      <c r="G137" s="110"/>
      <c r="H137" s="104"/>
      <c r="I137" s="119"/>
      <c r="J137" s="79"/>
    </row>
    <row r="138" spans="1:10" ht="51">
      <c r="A138" s="222" t="s">
        <v>243</v>
      </c>
      <c r="B138" s="524" t="s">
        <v>99</v>
      </c>
      <c r="C138" s="222" t="s">
        <v>51</v>
      </c>
      <c r="D138" s="538" t="s">
        <v>100</v>
      </c>
      <c r="E138" s="223">
        <v>18.88</v>
      </c>
      <c r="F138" s="222" t="s">
        <v>22</v>
      </c>
      <c r="G138" s="546">
        <v>26.34</v>
      </c>
      <c r="H138" s="606">
        <f t="shared" ref="H138" si="29">ROUND(G138+(G138*$I$6),2)</f>
        <v>33.54</v>
      </c>
      <c r="I138" s="515">
        <f>ROUND(H138*E138,2)</f>
        <v>633.24</v>
      </c>
      <c r="J138" s="79"/>
    </row>
    <row r="139" spans="1:10">
      <c r="A139" s="92">
        <v>15</v>
      </c>
      <c r="B139" s="93"/>
      <c r="C139" s="93"/>
      <c r="D139" s="94" t="s">
        <v>101</v>
      </c>
      <c r="E139" s="95"/>
      <c r="F139" s="93"/>
      <c r="G139" s="96"/>
      <c r="H139" s="87"/>
      <c r="I139" s="117">
        <f>SUM(I141:I143)</f>
        <v>2854.81</v>
      </c>
      <c r="J139" s="79"/>
    </row>
    <row r="140" spans="1:10">
      <c r="A140" s="97" t="s">
        <v>244</v>
      </c>
      <c r="B140" s="98"/>
      <c r="C140" s="98"/>
      <c r="D140" s="99" t="s">
        <v>103</v>
      </c>
      <c r="E140" s="100"/>
      <c r="F140" s="98"/>
      <c r="G140" s="101"/>
      <c r="H140" s="90"/>
      <c r="I140" s="118"/>
      <c r="J140" s="79"/>
    </row>
    <row r="141" spans="1:10" ht="25.5">
      <c r="A141" s="222" t="s">
        <v>245</v>
      </c>
      <c r="B141" s="524" t="s">
        <v>105</v>
      </c>
      <c r="C141" s="222" t="s">
        <v>51</v>
      </c>
      <c r="D141" s="538" t="s">
        <v>106</v>
      </c>
      <c r="E141" s="223">
        <v>3.08</v>
      </c>
      <c r="F141" s="222" t="s">
        <v>22</v>
      </c>
      <c r="G141" s="224">
        <v>678.81</v>
      </c>
      <c r="H141" s="606">
        <f t="shared" ref="H141" si="30">ROUND(G141+(G141*$I$6),2)</f>
        <v>864.46</v>
      </c>
      <c r="I141" s="515">
        <f>ROUND(H141*E141,2)</f>
        <v>2662.54</v>
      </c>
      <c r="J141" s="79"/>
    </row>
    <row r="142" spans="1:10">
      <c r="A142" s="191" t="s">
        <v>751</v>
      </c>
      <c r="B142" s="578"/>
      <c r="C142" s="192"/>
      <c r="D142" s="609" t="s">
        <v>112</v>
      </c>
      <c r="E142" s="187"/>
      <c r="F142" s="192"/>
      <c r="G142" s="188"/>
      <c r="H142" s="188"/>
      <c r="I142" s="194"/>
      <c r="J142" s="79"/>
    </row>
    <row r="143" spans="1:10" ht="25.5">
      <c r="A143" s="535" t="s">
        <v>752</v>
      </c>
      <c r="B143" s="578" t="s">
        <v>114</v>
      </c>
      <c r="C143" s="535" t="s">
        <v>51</v>
      </c>
      <c r="D143" s="186" t="s">
        <v>115</v>
      </c>
      <c r="E143" s="187">
        <v>1.1000000000000001</v>
      </c>
      <c r="F143" s="535" t="s">
        <v>39</v>
      </c>
      <c r="G143" s="188">
        <v>137.25</v>
      </c>
      <c r="H143" s="606">
        <f t="shared" ref="H143" si="31">ROUND(G143+(G143*$I$6),2)</f>
        <v>174.79</v>
      </c>
      <c r="I143" s="515">
        <f>ROUND(H143*E143,2)</f>
        <v>192.27</v>
      </c>
      <c r="J143" s="79"/>
    </row>
    <row r="144" spans="1:10">
      <c r="A144" s="58">
        <v>16</v>
      </c>
      <c r="B144" s="58"/>
      <c r="C144" s="58"/>
      <c r="D144" s="59" t="s">
        <v>121</v>
      </c>
      <c r="E144" s="60"/>
      <c r="F144" s="58"/>
      <c r="G144" s="61"/>
      <c r="H144" s="61"/>
      <c r="I144" s="62">
        <f>SUM(I146:I150)</f>
        <v>2334.54</v>
      </c>
      <c r="J144" s="79"/>
    </row>
    <row r="145" spans="1:10">
      <c r="A145" s="63" t="s">
        <v>246</v>
      </c>
      <c r="B145" s="37"/>
      <c r="C145" s="37"/>
      <c r="D145" s="64" t="s">
        <v>265</v>
      </c>
      <c r="E145" s="43"/>
      <c r="F145" s="37"/>
      <c r="G145" s="53"/>
      <c r="H145" s="53"/>
      <c r="I145" s="81"/>
      <c r="J145" s="79"/>
    </row>
    <row r="146" spans="1:10">
      <c r="A146" s="535" t="s">
        <v>247</v>
      </c>
      <c r="B146" s="578" t="s">
        <v>230</v>
      </c>
      <c r="C146" s="535" t="s">
        <v>30</v>
      </c>
      <c r="D146" s="600" t="s">
        <v>231</v>
      </c>
      <c r="E146" s="187">
        <v>1</v>
      </c>
      <c r="F146" s="535" t="s">
        <v>15</v>
      </c>
      <c r="G146" s="536">
        <v>1211.57</v>
      </c>
      <c r="H146" s="606">
        <f t="shared" ref="H146:H148" si="32">ROUND(G146+(G146*$I$6),2)</f>
        <v>1542.93</v>
      </c>
      <c r="I146" s="515">
        <f>ROUND(H146*E146,2)</f>
        <v>1542.93</v>
      </c>
      <c r="J146" s="79"/>
    </row>
    <row r="147" spans="1:10">
      <c r="A147" s="191" t="s">
        <v>280</v>
      </c>
      <c r="B147" s="192"/>
      <c r="C147" s="192"/>
      <c r="D147" s="193" t="s">
        <v>234</v>
      </c>
      <c r="E147" s="187"/>
      <c r="F147" s="192"/>
      <c r="G147" s="188"/>
      <c r="H147" s="188"/>
      <c r="I147" s="194"/>
      <c r="J147" s="79"/>
    </row>
    <row r="148" spans="1:10">
      <c r="A148" s="535" t="s">
        <v>281</v>
      </c>
      <c r="B148" s="578" t="s">
        <v>127</v>
      </c>
      <c r="C148" s="535" t="s">
        <v>30</v>
      </c>
      <c r="D148" s="600" t="s">
        <v>128</v>
      </c>
      <c r="E148" s="187">
        <v>1</v>
      </c>
      <c r="F148" s="535" t="s">
        <v>15</v>
      </c>
      <c r="G148" s="536">
        <f>$G$66</f>
        <v>563.65</v>
      </c>
      <c r="H148" s="606">
        <f t="shared" si="32"/>
        <v>717.81</v>
      </c>
      <c r="I148" s="515">
        <f>ROUND(H148*E148,2)</f>
        <v>717.81</v>
      </c>
      <c r="J148" s="79"/>
    </row>
    <row r="149" spans="1:10">
      <c r="A149" s="191" t="s">
        <v>753</v>
      </c>
      <c r="B149" s="192"/>
      <c r="C149" s="192"/>
      <c r="D149" s="193" t="s">
        <v>273</v>
      </c>
      <c r="E149" s="187"/>
      <c r="F149" s="192"/>
      <c r="G149" s="188"/>
      <c r="H149" s="188"/>
      <c r="I149" s="194"/>
      <c r="J149" s="79"/>
    </row>
    <row r="150" spans="1:10">
      <c r="A150" s="535" t="s">
        <v>754</v>
      </c>
      <c r="B150" s="578" t="s">
        <v>274</v>
      </c>
      <c r="C150" s="535" t="s">
        <v>51</v>
      </c>
      <c r="D150" s="600" t="s">
        <v>275</v>
      </c>
      <c r="E150" s="187">
        <v>1</v>
      </c>
      <c r="F150" s="535" t="s">
        <v>15</v>
      </c>
      <c r="G150" s="188">
        <v>57.95</v>
      </c>
      <c r="H150" s="606">
        <f t="shared" ref="H150" si="33">ROUND(G150+(G150*$I$6),2)</f>
        <v>73.8</v>
      </c>
      <c r="I150" s="515">
        <f>ROUND(H150*E150,2)</f>
        <v>73.8</v>
      </c>
      <c r="J150" s="79"/>
    </row>
    <row r="151" spans="1:10">
      <c r="A151" s="93">
        <v>17</v>
      </c>
      <c r="B151" s="93"/>
      <c r="C151" s="93"/>
      <c r="D151" s="94" t="s">
        <v>129</v>
      </c>
      <c r="E151" s="95"/>
      <c r="F151" s="93"/>
      <c r="G151" s="96"/>
      <c r="H151" s="87"/>
      <c r="I151" s="117">
        <f>SUM(I153:I155)</f>
        <v>565.46</v>
      </c>
      <c r="J151" s="79"/>
    </row>
    <row r="152" spans="1:10">
      <c r="A152" s="102" t="s">
        <v>248</v>
      </c>
      <c r="B152" s="98"/>
      <c r="C152" s="98"/>
      <c r="D152" s="99" t="s">
        <v>266</v>
      </c>
      <c r="E152" s="100"/>
      <c r="F152" s="98"/>
      <c r="G152" s="101"/>
      <c r="H152" s="90"/>
      <c r="I152" s="118"/>
      <c r="J152" s="79"/>
    </row>
    <row r="153" spans="1:10">
      <c r="A153" s="222" t="s">
        <v>249</v>
      </c>
      <c r="B153" s="526" t="s">
        <v>219</v>
      </c>
      <c r="C153" s="222" t="s">
        <v>30</v>
      </c>
      <c r="D153" s="527" t="s">
        <v>220</v>
      </c>
      <c r="E153" s="223">
        <v>1</v>
      </c>
      <c r="F153" s="222" t="s">
        <v>15</v>
      </c>
      <c r="G153" s="224">
        <v>141.62</v>
      </c>
      <c r="H153" s="606">
        <f t="shared" ref="H153:H155" si="34">ROUND(G153+(G153*$I$6),2)</f>
        <v>180.35</v>
      </c>
      <c r="I153" s="515">
        <f>ROUND(H153*E153,2)</f>
        <v>180.35</v>
      </c>
      <c r="J153" s="79"/>
    </row>
    <row r="154" spans="1:10">
      <c r="A154" s="531" t="s">
        <v>755</v>
      </c>
      <c r="B154" s="532" t="s">
        <v>631</v>
      </c>
      <c r="C154" s="531" t="s">
        <v>30</v>
      </c>
      <c r="D154" s="533" t="s">
        <v>632</v>
      </c>
      <c r="E154" s="197">
        <v>1</v>
      </c>
      <c r="F154" s="531" t="s">
        <v>15</v>
      </c>
      <c r="G154" s="582">
        <f>$G$76</f>
        <v>127.3</v>
      </c>
      <c r="H154" s="606">
        <f t="shared" si="34"/>
        <v>162.12</v>
      </c>
      <c r="I154" s="515">
        <f>ROUND(H154*E154,2)</f>
        <v>162.12</v>
      </c>
      <c r="J154" s="79"/>
    </row>
    <row r="155" spans="1:10">
      <c r="A155" s="531" t="s">
        <v>756</v>
      </c>
      <c r="B155" s="532" t="s">
        <v>628</v>
      </c>
      <c r="C155" s="531" t="s">
        <v>30</v>
      </c>
      <c r="D155" s="534" t="s">
        <v>629</v>
      </c>
      <c r="E155" s="197">
        <v>3</v>
      </c>
      <c r="F155" s="531" t="s">
        <v>15</v>
      </c>
      <c r="G155" s="582">
        <f>$G$77</f>
        <v>58.37</v>
      </c>
      <c r="H155" s="606">
        <f t="shared" si="34"/>
        <v>74.33</v>
      </c>
      <c r="I155" s="515">
        <f>ROUND(H155*E155,2)</f>
        <v>222.99</v>
      </c>
      <c r="J155" s="79"/>
    </row>
    <row r="156" spans="1:10">
      <c r="A156" s="93">
        <v>18</v>
      </c>
      <c r="B156" s="93"/>
      <c r="C156" s="93"/>
      <c r="D156" s="94" t="s">
        <v>221</v>
      </c>
      <c r="E156" s="95"/>
      <c r="F156" s="93"/>
      <c r="G156" s="96"/>
      <c r="H156" s="87"/>
      <c r="I156" s="117">
        <f>SUM(I158:I158)</f>
        <v>1759.78</v>
      </c>
      <c r="J156" s="79"/>
    </row>
    <row r="157" spans="1:10">
      <c r="A157" s="225" t="s">
        <v>250</v>
      </c>
      <c r="B157" s="226"/>
      <c r="C157" s="226"/>
      <c r="D157" s="227" t="s">
        <v>222</v>
      </c>
      <c r="E157" s="228"/>
      <c r="F157" s="226"/>
      <c r="G157" s="229"/>
      <c r="H157" s="104"/>
      <c r="I157" s="119"/>
      <c r="J157" s="79"/>
    </row>
    <row r="158" spans="1:10">
      <c r="A158" s="222" t="s">
        <v>251</v>
      </c>
      <c r="B158" s="526">
        <f>COMPOSIÇÕES!$A$56</f>
        <v>6</v>
      </c>
      <c r="C158" s="222" t="str">
        <f>COMPOSIÇÕES!$E$56</f>
        <v>COMPOSIÇÃO</v>
      </c>
      <c r="D158" s="594" t="str">
        <f>COMPOSIÇÕES!$C$56</f>
        <v>BANHEIRA EM FIBRA DE VIDRO 0,80X0,42X0,20 DE EMBUTIR</v>
      </c>
      <c r="E158" s="223">
        <v>2</v>
      </c>
      <c r="F158" s="222" t="str">
        <f>COMPOSIÇÕES!$D$56</f>
        <v>UN</v>
      </c>
      <c r="G158" s="224">
        <f>COMPOSIÇÕES!$G$56</f>
        <v>690.92000000000007</v>
      </c>
      <c r="H158" s="606">
        <f t="shared" ref="H158" si="35">ROUND(G158+(G158*$I$6),2)</f>
        <v>879.89</v>
      </c>
      <c r="I158" s="515">
        <f>ROUND(H158*E158,2)</f>
        <v>1759.78</v>
      </c>
      <c r="J158" s="79"/>
    </row>
    <row r="159" spans="1:10">
      <c r="A159" s="93">
        <v>19</v>
      </c>
      <c r="B159" s="93"/>
      <c r="C159" s="93"/>
      <c r="D159" s="94" t="s">
        <v>141</v>
      </c>
      <c r="E159" s="95"/>
      <c r="F159" s="93"/>
      <c r="G159" s="96"/>
      <c r="H159" s="87"/>
      <c r="I159" s="117">
        <f>SUM(I161:I166)</f>
        <v>672.8</v>
      </c>
      <c r="J159" s="79"/>
    </row>
    <row r="160" spans="1:10">
      <c r="A160" s="225" t="s">
        <v>252</v>
      </c>
      <c r="B160" s="226"/>
      <c r="C160" s="226"/>
      <c r="D160" s="227" t="s">
        <v>143</v>
      </c>
      <c r="E160" s="228"/>
      <c r="F160" s="226"/>
      <c r="G160" s="229"/>
      <c r="H160" s="104"/>
      <c r="I160" s="119"/>
      <c r="J160" s="79"/>
    </row>
    <row r="161" spans="1:10">
      <c r="A161" s="222" t="s">
        <v>253</v>
      </c>
      <c r="B161" s="524" t="s">
        <v>145</v>
      </c>
      <c r="C161" s="222" t="s">
        <v>51</v>
      </c>
      <c r="D161" s="607" t="s">
        <v>146</v>
      </c>
      <c r="E161" s="223">
        <v>12.33</v>
      </c>
      <c r="F161" s="222" t="s">
        <v>22</v>
      </c>
      <c r="G161" s="224">
        <v>24.63</v>
      </c>
      <c r="H161" s="606">
        <f t="shared" ref="H161" si="36">ROUND(G161+(G161*$I$6),2)</f>
        <v>31.37</v>
      </c>
      <c r="I161" s="515">
        <f>ROUND(H161*E161,2)</f>
        <v>386.79</v>
      </c>
      <c r="J161" s="79"/>
    </row>
    <row r="162" spans="1:10">
      <c r="A162" s="105" t="s">
        <v>254</v>
      </c>
      <c r="B162" s="111"/>
      <c r="C162" s="105"/>
      <c r="D162" s="108" t="s">
        <v>148</v>
      </c>
      <c r="E162" s="112"/>
      <c r="F162" s="113"/>
      <c r="G162" s="114"/>
      <c r="H162" s="104"/>
      <c r="I162" s="119"/>
      <c r="J162" s="79"/>
    </row>
    <row r="163" spans="1:10">
      <c r="A163" s="222" t="s">
        <v>255</v>
      </c>
      <c r="B163" s="608" t="s">
        <v>150</v>
      </c>
      <c r="C163" s="222" t="s">
        <v>51</v>
      </c>
      <c r="D163" s="607" t="s">
        <v>151</v>
      </c>
      <c r="E163" s="223">
        <v>6.6</v>
      </c>
      <c r="F163" s="222" t="s">
        <v>22</v>
      </c>
      <c r="G163" s="224">
        <v>23.41</v>
      </c>
      <c r="H163" s="606">
        <f t="shared" ref="H163:H166" si="37">ROUND(G163+(G163*$I$6),2)</f>
        <v>29.81</v>
      </c>
      <c r="I163" s="515">
        <f>ROUND(H163*E163,2)</f>
        <v>196.75</v>
      </c>
      <c r="J163" s="79"/>
    </row>
    <row r="164" spans="1:10">
      <c r="A164" s="105" t="s">
        <v>757</v>
      </c>
      <c r="B164" s="111"/>
      <c r="C164" s="105"/>
      <c r="D164" s="108" t="s">
        <v>152</v>
      </c>
      <c r="E164" s="112"/>
      <c r="F164" s="113"/>
      <c r="G164" s="114"/>
      <c r="H164" s="104"/>
      <c r="I164" s="119"/>
      <c r="J164" s="79"/>
    </row>
    <row r="165" spans="1:10" ht="26.25">
      <c r="A165" s="113" t="s">
        <v>758</v>
      </c>
      <c r="B165" s="522" t="s">
        <v>759</v>
      </c>
      <c r="C165" s="113" t="s">
        <v>30</v>
      </c>
      <c r="D165" s="523" t="s">
        <v>760</v>
      </c>
      <c r="E165" s="112">
        <v>2.4</v>
      </c>
      <c r="F165" s="113" t="s">
        <v>22</v>
      </c>
      <c r="G165" s="114">
        <v>5.14</v>
      </c>
      <c r="H165" s="606">
        <f t="shared" si="37"/>
        <v>6.55</v>
      </c>
      <c r="I165" s="515">
        <f>ROUND(H165*E165,2)</f>
        <v>15.72</v>
      </c>
      <c r="J165" s="79"/>
    </row>
    <row r="166" spans="1:10" ht="26.25">
      <c r="A166" s="222" t="s">
        <v>761</v>
      </c>
      <c r="B166" s="524" t="s">
        <v>762</v>
      </c>
      <c r="C166" s="222" t="s">
        <v>30</v>
      </c>
      <c r="D166" s="521" t="s">
        <v>763</v>
      </c>
      <c r="E166" s="223">
        <v>2.4</v>
      </c>
      <c r="F166" s="222" t="s">
        <v>22</v>
      </c>
      <c r="G166" s="224">
        <v>24.06</v>
      </c>
      <c r="H166" s="606">
        <f t="shared" si="37"/>
        <v>30.64</v>
      </c>
      <c r="I166" s="515">
        <f>ROUND(H166*E166,2)</f>
        <v>73.540000000000006</v>
      </c>
      <c r="J166" s="79"/>
    </row>
    <row r="167" spans="1:10">
      <c r="A167" s="93">
        <v>20</v>
      </c>
      <c r="B167" s="93"/>
      <c r="C167" s="93"/>
      <c r="D167" s="94" t="s">
        <v>152</v>
      </c>
      <c r="E167" s="95"/>
      <c r="F167" s="93"/>
      <c r="G167" s="96"/>
      <c r="H167" s="87"/>
      <c r="I167" s="117">
        <f>SUM(I169)</f>
        <v>1302.04</v>
      </c>
      <c r="J167" s="79"/>
    </row>
    <row r="168" spans="1:10">
      <c r="A168" s="225" t="s">
        <v>256</v>
      </c>
      <c r="B168" s="226"/>
      <c r="C168" s="226"/>
      <c r="D168" s="227" t="s">
        <v>154</v>
      </c>
      <c r="E168" s="228"/>
      <c r="F168" s="226"/>
      <c r="G168" s="229"/>
      <c r="H168" s="104"/>
      <c r="I168" s="119"/>
      <c r="J168" s="79"/>
    </row>
    <row r="169" spans="1:10">
      <c r="A169" s="222" t="s">
        <v>257</v>
      </c>
      <c r="B169" s="524" t="s">
        <v>223</v>
      </c>
      <c r="C169" s="222" t="s">
        <v>51</v>
      </c>
      <c r="D169" s="521" t="s">
        <v>224</v>
      </c>
      <c r="E169" s="223">
        <v>1.1000000000000001</v>
      </c>
      <c r="F169" s="222" t="s">
        <v>22</v>
      </c>
      <c r="G169" s="224">
        <v>929.46</v>
      </c>
      <c r="H169" s="606">
        <f t="shared" ref="H169" si="38">ROUND(G169+(G169*$I$6),2)</f>
        <v>1183.67</v>
      </c>
      <c r="I169" s="515">
        <f>ROUND(H169*E169,2)</f>
        <v>1302.04</v>
      </c>
      <c r="J169" s="79"/>
    </row>
    <row r="170" spans="1:10">
      <c r="A170" s="93">
        <v>21</v>
      </c>
      <c r="B170" s="93"/>
      <c r="C170" s="93"/>
      <c r="D170" s="94" t="s">
        <v>164</v>
      </c>
      <c r="E170" s="95"/>
      <c r="F170" s="93"/>
      <c r="G170" s="96"/>
      <c r="H170" s="87"/>
      <c r="I170" s="117">
        <f>SUM(I172:I177)</f>
        <v>175.88</v>
      </c>
      <c r="J170" s="79"/>
    </row>
    <row r="171" spans="1:10">
      <c r="A171" s="102" t="s">
        <v>258</v>
      </c>
      <c r="B171" s="98"/>
      <c r="C171" s="98"/>
      <c r="D171" s="99" t="s">
        <v>166</v>
      </c>
      <c r="E171" s="100"/>
      <c r="F171" s="98"/>
      <c r="G171" s="101"/>
      <c r="H171" s="103"/>
      <c r="I171" s="103"/>
      <c r="J171" s="79"/>
    </row>
    <row r="172" spans="1:10" ht="26.25">
      <c r="A172" s="83" t="s">
        <v>259</v>
      </c>
      <c r="B172" s="83">
        <f>COMPOSIÇÕES!$A$21</f>
        <v>2</v>
      </c>
      <c r="C172" s="83" t="str">
        <f>COMPOSIÇÕES!$E$21</f>
        <v>COMPOSIÇÃO</v>
      </c>
      <c r="D172" s="163" t="str">
        <f>COMPOSIÇÕES!$C$21</f>
        <v>TOMADA 2P+T PADRAO NBR 14136 CORRENTE 20A-250V E INTERRUPTOR 1 TECLA COM ESPELHO 4'X2'</v>
      </c>
      <c r="E172" s="112">
        <v>1</v>
      </c>
      <c r="F172" s="83" t="str">
        <f>COMPOSIÇÕES!$D$11</f>
        <v>UN</v>
      </c>
      <c r="G172" s="114">
        <f>COMPOSIÇÕES!$G$21</f>
        <v>42.459999999999994</v>
      </c>
      <c r="H172" s="606">
        <f t="shared" ref="H172:H173" si="39">ROUND(G172+(G172*$I$6),2)</f>
        <v>54.07</v>
      </c>
      <c r="I172" s="515">
        <f>ROUND(H172*E172,2)</f>
        <v>54.07</v>
      </c>
      <c r="J172" s="79"/>
    </row>
    <row r="173" spans="1:10">
      <c r="A173" s="83" t="s">
        <v>623</v>
      </c>
      <c r="B173" s="517" t="s">
        <v>538</v>
      </c>
      <c r="C173" s="517" t="s">
        <v>51</v>
      </c>
      <c r="D173" s="518" t="s">
        <v>539</v>
      </c>
      <c r="E173" s="519">
        <v>2</v>
      </c>
      <c r="F173" s="517" t="s">
        <v>15</v>
      </c>
      <c r="G173" s="520">
        <v>4.1399999999999997</v>
      </c>
      <c r="H173" s="606">
        <f t="shared" si="39"/>
        <v>5.27</v>
      </c>
      <c r="I173" s="515">
        <f>ROUND(H173*E173,2)</f>
        <v>10.54</v>
      </c>
      <c r="J173" s="79"/>
    </row>
    <row r="174" spans="1:10">
      <c r="A174" s="211" t="s">
        <v>268</v>
      </c>
      <c r="B174" s="226"/>
      <c r="C174" s="226"/>
      <c r="D174" s="227" t="s">
        <v>169</v>
      </c>
      <c r="E174" s="228"/>
      <c r="F174" s="226"/>
      <c r="G174" s="229"/>
      <c r="H174" s="163"/>
      <c r="I174" s="163"/>
      <c r="J174" s="79"/>
    </row>
    <row r="175" spans="1:10" ht="26.25">
      <c r="A175" s="516" t="s">
        <v>269</v>
      </c>
      <c r="B175" s="83" t="s">
        <v>617</v>
      </c>
      <c r="C175" s="83" t="s">
        <v>51</v>
      </c>
      <c r="D175" s="163" t="s">
        <v>618</v>
      </c>
      <c r="E175" s="112">
        <v>1</v>
      </c>
      <c r="F175" s="83" t="s">
        <v>15</v>
      </c>
      <c r="G175" s="114">
        <v>14.93</v>
      </c>
      <c r="H175" s="606">
        <f t="shared" ref="H175" si="40">ROUND(G175+(G175*$I$6),2)</f>
        <v>19.010000000000002</v>
      </c>
      <c r="I175" s="515">
        <f>ROUND(H175*E175,2)</f>
        <v>19.010000000000002</v>
      </c>
      <c r="J175" s="79"/>
    </row>
    <row r="176" spans="1:10">
      <c r="A176" s="211" t="s">
        <v>624</v>
      </c>
      <c r="B176" s="212"/>
      <c r="C176" s="212"/>
      <c r="D176" s="213" t="s">
        <v>397</v>
      </c>
      <c r="E176" s="214"/>
      <c r="F176" s="212"/>
      <c r="G176" s="199"/>
      <c r="H176" s="215"/>
      <c r="I176" s="198"/>
      <c r="J176" s="79"/>
    </row>
    <row r="177" spans="1:10">
      <c r="A177" s="511" t="s">
        <v>625</v>
      </c>
      <c r="B177" s="511">
        <f>COMPOSIÇÕES!$A$31</f>
        <v>3</v>
      </c>
      <c r="C177" s="511" t="str">
        <f>COMPOSIÇÕES!$E$31</f>
        <v>COMPOSIÇÃO</v>
      </c>
      <c r="D177" s="512" t="str">
        <f>COMPOSIÇÕES!$C$31</f>
        <v>RECOLOCAÇÃO DE CHUVEIRO</v>
      </c>
      <c r="E177" s="513">
        <v>2</v>
      </c>
      <c r="F177" s="511" t="str">
        <f>COMPOSIÇÕES!$D$31</f>
        <v>UN</v>
      </c>
      <c r="G177" s="514">
        <f>COMPOSIÇÕES!$G$31</f>
        <v>36.22</v>
      </c>
      <c r="H177" s="606">
        <f t="shared" ref="H177" si="41">ROUND(G177+(G177*$I$6),2)</f>
        <v>46.13</v>
      </c>
      <c r="I177" s="515">
        <f>ROUND(H177*E177,2)</f>
        <v>92.26</v>
      </c>
      <c r="J177" s="79"/>
    </row>
    <row r="178" spans="1:10">
      <c r="A178" s="58">
        <v>22</v>
      </c>
      <c r="B178" s="58"/>
      <c r="C178" s="58"/>
      <c r="D178" s="59" t="s">
        <v>171</v>
      </c>
      <c r="E178" s="60"/>
      <c r="F178" s="58"/>
      <c r="G178" s="61"/>
      <c r="H178" s="61"/>
      <c r="I178" s="62">
        <f>SUM(I179:I183)</f>
        <v>319.75</v>
      </c>
    </row>
    <row r="179" spans="1:10">
      <c r="A179" s="191" t="s">
        <v>260</v>
      </c>
      <c r="B179" s="192"/>
      <c r="C179" s="192"/>
      <c r="D179" s="193" t="s">
        <v>267</v>
      </c>
      <c r="E179" s="187"/>
      <c r="F179" s="192"/>
      <c r="G179" s="188"/>
      <c r="H179" s="188"/>
      <c r="I179" s="194"/>
    </row>
    <row r="180" spans="1:10">
      <c r="A180" s="599" t="s">
        <v>261</v>
      </c>
      <c r="B180" s="599" t="s">
        <v>177</v>
      </c>
      <c r="C180" s="599" t="s">
        <v>30</v>
      </c>
      <c r="D180" s="600" t="s">
        <v>178</v>
      </c>
      <c r="E180" s="601">
        <v>0.12</v>
      </c>
      <c r="F180" s="599" t="s">
        <v>22</v>
      </c>
      <c r="G180" s="602">
        <v>264.7</v>
      </c>
      <c r="H180" s="603">
        <f>ROUND(G180+(G180*$I$6),2)</f>
        <v>337.1</v>
      </c>
      <c r="I180" s="515">
        <f>ROUND(H180*E180,2)</f>
        <v>40.450000000000003</v>
      </c>
    </row>
    <row r="181" spans="1:10">
      <c r="A181" s="604" t="s">
        <v>262</v>
      </c>
      <c r="B181" s="604"/>
      <c r="C181" s="604"/>
      <c r="D181" s="579" t="s">
        <v>180</v>
      </c>
      <c r="E181" s="601"/>
      <c r="F181" s="599"/>
      <c r="G181" s="600"/>
      <c r="H181" s="220"/>
      <c r="I181" s="581"/>
    </row>
    <row r="182" spans="1:10">
      <c r="A182" s="256" t="s">
        <v>263</v>
      </c>
      <c r="B182" s="256" t="s">
        <v>182</v>
      </c>
      <c r="C182" s="256" t="s">
        <v>51</v>
      </c>
      <c r="D182" s="605" t="s">
        <v>183</v>
      </c>
      <c r="E182" s="259">
        <v>2</v>
      </c>
      <c r="F182" s="256" t="s">
        <v>15</v>
      </c>
      <c r="G182" s="549">
        <v>63.18</v>
      </c>
      <c r="H182" s="606">
        <f t="shared" ref="H182:H183" si="42">ROUND(G182+(G182*$I$6),2)</f>
        <v>80.459999999999994</v>
      </c>
      <c r="I182" s="515">
        <f>ROUND(H182*E182,2)</f>
        <v>160.91999999999999</v>
      </c>
    </row>
    <row r="183" spans="1:10">
      <c r="A183" s="256" t="s">
        <v>264</v>
      </c>
      <c r="B183" s="256" t="s">
        <v>185</v>
      </c>
      <c r="C183" s="256" t="s">
        <v>51</v>
      </c>
      <c r="D183" s="549" t="s">
        <v>186</v>
      </c>
      <c r="E183" s="259">
        <v>2</v>
      </c>
      <c r="F183" s="256" t="s">
        <v>15</v>
      </c>
      <c r="G183" s="549">
        <v>46.48</v>
      </c>
      <c r="H183" s="606">
        <f t="shared" si="42"/>
        <v>59.19</v>
      </c>
      <c r="I183" s="515">
        <f>ROUND(H183*E183,2)</f>
        <v>118.38</v>
      </c>
      <c r="J183" s="79"/>
    </row>
    <row r="184" spans="1:10">
      <c r="A184" s="132"/>
      <c r="B184" s="132"/>
      <c r="C184" s="132"/>
      <c r="D184" s="133" t="s">
        <v>282</v>
      </c>
      <c r="E184" s="132"/>
      <c r="F184" s="132"/>
      <c r="G184" s="132"/>
      <c r="H184" s="134"/>
      <c r="I184" s="420">
        <f>I185+I278</f>
        <v>82116.959999999992</v>
      </c>
      <c r="J184" s="79"/>
    </row>
    <row r="185" spans="1:10">
      <c r="A185" s="135"/>
      <c r="B185" s="135"/>
      <c r="C185" s="135"/>
      <c r="D185" s="136" t="s">
        <v>24</v>
      </c>
      <c r="E185" s="135"/>
      <c r="F185" s="135"/>
      <c r="G185" s="135"/>
      <c r="H185" s="137"/>
      <c r="I185" s="138">
        <f>I186+I207+I216+I224+I233+I242+I249+I254+I260+I272</f>
        <v>67123.179999999993</v>
      </c>
      <c r="J185" s="79"/>
    </row>
    <row r="186" spans="1:10">
      <c r="A186" s="139">
        <v>23</v>
      </c>
      <c r="B186" s="122"/>
      <c r="C186" s="122"/>
      <c r="D186" s="123" t="s">
        <v>25</v>
      </c>
      <c r="E186" s="122"/>
      <c r="F186" s="122"/>
      <c r="G186" s="122"/>
      <c r="H186" s="124"/>
      <c r="I186" s="125">
        <f>SUM(I188:I206)</f>
        <v>3840.3899999999994</v>
      </c>
      <c r="J186" s="79"/>
    </row>
    <row r="187" spans="1:10">
      <c r="A187" s="140" t="s">
        <v>283</v>
      </c>
      <c r="B187" s="127"/>
      <c r="C187" s="127"/>
      <c r="D187" s="141" t="s">
        <v>27</v>
      </c>
      <c r="E187" s="127"/>
      <c r="F187" s="127"/>
      <c r="G187" s="127"/>
      <c r="H187" s="130"/>
      <c r="I187" s="131"/>
      <c r="J187" s="79"/>
    </row>
    <row r="188" spans="1:10" ht="25.5">
      <c r="A188" s="541" t="s">
        <v>284</v>
      </c>
      <c r="B188" s="541" t="s">
        <v>29</v>
      </c>
      <c r="C188" s="541" t="s">
        <v>30</v>
      </c>
      <c r="D188" s="589" t="s">
        <v>31</v>
      </c>
      <c r="E188" s="590">
        <v>1.64</v>
      </c>
      <c r="F188" s="541" t="s">
        <v>32</v>
      </c>
      <c r="G188" s="588">
        <f>'NÚCLEO 01'!$G$17</f>
        <v>300.23</v>
      </c>
      <c r="H188" s="537">
        <f t="shared" ref="H188:H193" si="43">ROUND(G188+(G188*$I$6),2)</f>
        <v>382.34</v>
      </c>
      <c r="I188" s="189">
        <f t="shared" ref="I188:I205" si="44">ROUND(H188*E188,2)</f>
        <v>627.04</v>
      </c>
      <c r="J188" s="79"/>
    </row>
    <row r="189" spans="1:10">
      <c r="A189" s="541" t="s">
        <v>285</v>
      </c>
      <c r="B189" s="541" t="s">
        <v>34</v>
      </c>
      <c r="C189" s="541" t="s">
        <v>30</v>
      </c>
      <c r="D189" s="589" t="s">
        <v>35</v>
      </c>
      <c r="E189" s="590">
        <v>12</v>
      </c>
      <c r="F189" s="541" t="s">
        <v>22</v>
      </c>
      <c r="G189" s="588">
        <f>'NÚCLEO 01'!$G$18</f>
        <v>4.5</v>
      </c>
      <c r="H189" s="537">
        <f t="shared" si="43"/>
        <v>5.73</v>
      </c>
      <c r="I189" s="189">
        <f t="shared" si="44"/>
        <v>68.760000000000005</v>
      </c>
      <c r="J189" s="79"/>
    </row>
    <row r="190" spans="1:10" ht="25.5">
      <c r="A190" s="540" t="s">
        <v>286</v>
      </c>
      <c r="B190" s="540" t="s">
        <v>37</v>
      </c>
      <c r="C190" s="540" t="s">
        <v>30</v>
      </c>
      <c r="D190" s="217" t="s">
        <v>38</v>
      </c>
      <c r="E190" s="231">
        <v>30</v>
      </c>
      <c r="F190" s="540" t="s">
        <v>39</v>
      </c>
      <c r="G190" s="588">
        <f>'NÚCLEO 01'!$G$19</f>
        <v>6</v>
      </c>
      <c r="H190" s="537">
        <f t="shared" si="43"/>
        <v>7.64</v>
      </c>
      <c r="I190" s="189">
        <f t="shared" si="44"/>
        <v>229.2</v>
      </c>
      <c r="J190" s="79"/>
    </row>
    <row r="191" spans="1:10">
      <c r="A191" s="540" t="s">
        <v>287</v>
      </c>
      <c r="B191" s="540" t="s">
        <v>41</v>
      </c>
      <c r="C191" s="540" t="s">
        <v>30</v>
      </c>
      <c r="D191" s="217" t="s">
        <v>42</v>
      </c>
      <c r="E191" s="231">
        <v>78.94</v>
      </c>
      <c r="F191" s="540" t="s">
        <v>22</v>
      </c>
      <c r="G191" s="588">
        <f>'NÚCLEO 01'!$G$20</f>
        <v>4.21</v>
      </c>
      <c r="H191" s="537">
        <f t="shared" si="43"/>
        <v>5.36</v>
      </c>
      <c r="I191" s="189">
        <f t="shared" si="44"/>
        <v>423.12</v>
      </c>
      <c r="J191" s="79"/>
    </row>
    <row r="192" spans="1:10">
      <c r="A192" s="540" t="s">
        <v>288</v>
      </c>
      <c r="B192" s="540" t="s">
        <v>44</v>
      </c>
      <c r="C192" s="540" t="s">
        <v>30</v>
      </c>
      <c r="D192" s="217" t="s">
        <v>45</v>
      </c>
      <c r="E192" s="231">
        <v>4</v>
      </c>
      <c r="F192" s="540" t="s">
        <v>15</v>
      </c>
      <c r="G192" s="588">
        <f>'NÚCLEO 01'!$G$21</f>
        <v>9.27</v>
      </c>
      <c r="H192" s="537">
        <f t="shared" si="43"/>
        <v>11.81</v>
      </c>
      <c r="I192" s="189">
        <f t="shared" si="44"/>
        <v>47.24</v>
      </c>
      <c r="J192" s="79"/>
    </row>
    <row r="193" spans="1:10">
      <c r="A193" s="540" t="s">
        <v>289</v>
      </c>
      <c r="B193" s="540" t="s">
        <v>47</v>
      </c>
      <c r="C193" s="540" t="s">
        <v>30</v>
      </c>
      <c r="D193" s="217" t="s">
        <v>48</v>
      </c>
      <c r="E193" s="231">
        <v>2</v>
      </c>
      <c r="F193" s="540" t="s">
        <v>15</v>
      </c>
      <c r="G193" s="588">
        <f>'NÚCLEO 01'!$G$22</f>
        <v>40.18</v>
      </c>
      <c r="H193" s="537">
        <f t="shared" si="43"/>
        <v>51.17</v>
      </c>
      <c r="I193" s="189">
        <f t="shared" si="44"/>
        <v>102.34</v>
      </c>
      <c r="J193" s="79"/>
    </row>
    <row r="194" spans="1:10">
      <c r="A194" s="540" t="s">
        <v>290</v>
      </c>
      <c r="B194" s="216" t="s">
        <v>50</v>
      </c>
      <c r="C194" s="216" t="s">
        <v>51</v>
      </c>
      <c r="D194" s="591" t="s">
        <v>52</v>
      </c>
      <c r="E194" s="592">
        <v>2</v>
      </c>
      <c r="F194" s="540" t="s">
        <v>15</v>
      </c>
      <c r="G194" s="588">
        <f>'NÚCLEO 01'!$G$23</f>
        <v>14.47</v>
      </c>
      <c r="H194" s="537">
        <f>ROUND(G194+(G194*$I$6),2)</f>
        <v>18.43</v>
      </c>
      <c r="I194" s="189">
        <f t="shared" si="44"/>
        <v>36.86</v>
      </c>
      <c r="J194" s="79"/>
    </row>
    <row r="195" spans="1:10">
      <c r="A195" s="540" t="s">
        <v>291</v>
      </c>
      <c r="B195" s="216" t="s">
        <v>54</v>
      </c>
      <c r="C195" s="216" t="s">
        <v>51</v>
      </c>
      <c r="D195" s="591" t="s">
        <v>55</v>
      </c>
      <c r="E195" s="592">
        <v>12</v>
      </c>
      <c r="F195" s="540" t="s">
        <v>15</v>
      </c>
      <c r="G195" s="588">
        <f>'NÚCLEO 01'!$G$24</f>
        <v>5.69</v>
      </c>
      <c r="H195" s="537">
        <f t="shared" ref="H195:H206" si="45">ROUND(G195+(G195*$I$6),2)</f>
        <v>7.25</v>
      </c>
      <c r="I195" s="189">
        <f t="shared" si="44"/>
        <v>87</v>
      </c>
    </row>
    <row r="196" spans="1:10" ht="25.5">
      <c r="A196" s="540" t="s">
        <v>292</v>
      </c>
      <c r="B196" s="216" t="s">
        <v>57</v>
      </c>
      <c r="C196" s="216" t="s">
        <v>30</v>
      </c>
      <c r="D196" s="591" t="s">
        <v>58</v>
      </c>
      <c r="E196" s="592">
        <v>8</v>
      </c>
      <c r="F196" s="540" t="s">
        <v>15</v>
      </c>
      <c r="G196" s="588">
        <f>'NÚCLEO 01'!$G$25</f>
        <v>36.74</v>
      </c>
      <c r="H196" s="537">
        <f t="shared" si="45"/>
        <v>46.79</v>
      </c>
      <c r="I196" s="189">
        <f t="shared" si="44"/>
        <v>374.32</v>
      </c>
    </row>
    <row r="197" spans="1:10">
      <c r="A197" s="540" t="s">
        <v>293</v>
      </c>
      <c r="B197" s="216" t="s">
        <v>60</v>
      </c>
      <c r="C197" s="216" t="s">
        <v>51</v>
      </c>
      <c r="D197" s="591" t="s">
        <v>61</v>
      </c>
      <c r="E197" s="592">
        <v>17</v>
      </c>
      <c r="F197" s="540" t="s">
        <v>15</v>
      </c>
      <c r="G197" s="588">
        <f>'NÚCLEO 01'!$G$26</f>
        <v>10.58</v>
      </c>
      <c r="H197" s="537">
        <f t="shared" si="45"/>
        <v>13.47</v>
      </c>
      <c r="I197" s="189">
        <f t="shared" si="44"/>
        <v>228.99</v>
      </c>
    </row>
    <row r="198" spans="1:10" ht="25.5">
      <c r="A198" s="540" t="s">
        <v>294</v>
      </c>
      <c r="B198" s="216" t="s">
        <v>63</v>
      </c>
      <c r="C198" s="216" t="s">
        <v>51</v>
      </c>
      <c r="D198" s="591" t="s">
        <v>64</v>
      </c>
      <c r="E198" s="592">
        <v>5</v>
      </c>
      <c r="F198" s="540" t="s">
        <v>15</v>
      </c>
      <c r="G198" s="588">
        <f>'NÚCLEO 01'!$G$27</f>
        <v>4.41</v>
      </c>
      <c r="H198" s="537">
        <f t="shared" si="45"/>
        <v>5.62</v>
      </c>
      <c r="I198" s="189">
        <f t="shared" si="44"/>
        <v>28.1</v>
      </c>
    </row>
    <row r="199" spans="1:10">
      <c r="A199" s="540" t="s">
        <v>295</v>
      </c>
      <c r="B199" s="216" t="s">
        <v>66</v>
      </c>
      <c r="C199" s="216" t="s">
        <v>51</v>
      </c>
      <c r="D199" s="591" t="s">
        <v>67</v>
      </c>
      <c r="E199" s="592">
        <v>18</v>
      </c>
      <c r="F199" s="540" t="s">
        <v>15</v>
      </c>
      <c r="G199" s="588">
        <f>'NÚCLEO 01'!$G$28</f>
        <v>24.06</v>
      </c>
      <c r="H199" s="537">
        <f t="shared" si="45"/>
        <v>30.64</v>
      </c>
      <c r="I199" s="189">
        <f t="shared" si="44"/>
        <v>551.52</v>
      </c>
    </row>
    <row r="200" spans="1:10" ht="25.5">
      <c r="A200" s="540" t="s">
        <v>296</v>
      </c>
      <c r="B200" s="216">
        <v>97660</v>
      </c>
      <c r="C200" s="216" t="s">
        <v>21</v>
      </c>
      <c r="D200" s="591" t="s">
        <v>69</v>
      </c>
      <c r="E200" s="592">
        <v>4</v>
      </c>
      <c r="F200" s="540" t="s">
        <v>15</v>
      </c>
      <c r="G200" s="588">
        <f>'NÚCLEO 01'!$G$29</f>
        <v>0.62</v>
      </c>
      <c r="H200" s="537">
        <f t="shared" si="45"/>
        <v>0.79</v>
      </c>
      <c r="I200" s="189">
        <f t="shared" si="44"/>
        <v>3.16</v>
      </c>
    </row>
    <row r="201" spans="1:10" ht="25.5">
      <c r="A201" s="540" t="s">
        <v>297</v>
      </c>
      <c r="B201" s="216" t="s">
        <v>71</v>
      </c>
      <c r="C201" s="216" t="s">
        <v>30</v>
      </c>
      <c r="D201" s="591" t="s">
        <v>72</v>
      </c>
      <c r="E201" s="592">
        <v>5</v>
      </c>
      <c r="F201" s="540" t="s">
        <v>15</v>
      </c>
      <c r="G201" s="588">
        <f>'NÚCLEO 01'!$G$30</f>
        <v>2.25</v>
      </c>
      <c r="H201" s="537">
        <f t="shared" si="45"/>
        <v>2.87</v>
      </c>
      <c r="I201" s="189">
        <f t="shared" si="44"/>
        <v>14.35</v>
      </c>
    </row>
    <row r="202" spans="1:10" ht="25.5">
      <c r="A202" s="540" t="s">
        <v>298</v>
      </c>
      <c r="B202" s="216" t="s">
        <v>74</v>
      </c>
      <c r="C202" s="216" t="s">
        <v>51</v>
      </c>
      <c r="D202" s="589" t="s">
        <v>75</v>
      </c>
      <c r="E202" s="540">
        <v>0.06</v>
      </c>
      <c r="F202" s="540" t="s">
        <v>32</v>
      </c>
      <c r="G202" s="588">
        <f>'NÚCLEO 01'!$G$31</f>
        <v>58.08</v>
      </c>
      <c r="H202" s="537">
        <f t="shared" si="45"/>
        <v>73.959999999999994</v>
      </c>
      <c r="I202" s="189">
        <f t="shared" si="44"/>
        <v>4.4400000000000004</v>
      </c>
    </row>
    <row r="203" spans="1:10" ht="25.5">
      <c r="A203" s="540" t="s">
        <v>299</v>
      </c>
      <c r="B203" s="216" t="s">
        <v>76</v>
      </c>
      <c r="C203" s="216" t="s">
        <v>30</v>
      </c>
      <c r="D203" s="589" t="s">
        <v>77</v>
      </c>
      <c r="E203" s="540">
        <v>1.36</v>
      </c>
      <c r="F203" s="540" t="s">
        <v>22</v>
      </c>
      <c r="G203" s="588">
        <f>'NÚCLEO 01'!$G$32</f>
        <v>27.02</v>
      </c>
      <c r="H203" s="537">
        <f t="shared" si="45"/>
        <v>34.409999999999997</v>
      </c>
      <c r="I203" s="189">
        <f t="shared" si="44"/>
        <v>46.8</v>
      </c>
    </row>
    <row r="204" spans="1:10">
      <c r="A204" s="540" t="s">
        <v>300</v>
      </c>
      <c r="B204" s="561" t="s">
        <v>190</v>
      </c>
      <c r="C204" s="561" t="s">
        <v>30</v>
      </c>
      <c r="D204" s="562" t="s">
        <v>191</v>
      </c>
      <c r="E204" s="83">
        <v>7.26</v>
      </c>
      <c r="F204" s="83" t="s">
        <v>39</v>
      </c>
      <c r="G204" s="588">
        <f>'NÚCLEO 01'!$G$33</f>
        <v>12.22</v>
      </c>
      <c r="H204" s="537">
        <f t="shared" si="45"/>
        <v>15.56</v>
      </c>
      <c r="I204" s="189">
        <f t="shared" si="44"/>
        <v>112.97</v>
      </c>
    </row>
    <row r="205" spans="1:10">
      <c r="A205" s="540" t="s">
        <v>301</v>
      </c>
      <c r="B205" s="561" t="s">
        <v>199</v>
      </c>
      <c r="C205" s="561" t="s">
        <v>30</v>
      </c>
      <c r="D205" s="562" t="s">
        <v>200</v>
      </c>
      <c r="E205" s="563">
        <v>3.2</v>
      </c>
      <c r="F205" s="83" t="s">
        <v>22</v>
      </c>
      <c r="G205" s="588">
        <f>'NÚCLEO 01'!$G$34</f>
        <v>23.43</v>
      </c>
      <c r="H205" s="537">
        <f t="shared" si="45"/>
        <v>29.84</v>
      </c>
      <c r="I205" s="189">
        <f t="shared" si="44"/>
        <v>95.49</v>
      </c>
    </row>
    <row r="206" spans="1:10">
      <c r="A206" s="540" t="s">
        <v>302</v>
      </c>
      <c r="B206" s="561" t="s">
        <v>225</v>
      </c>
      <c r="C206" s="561" t="s">
        <v>30</v>
      </c>
      <c r="D206" s="562" t="s">
        <v>226</v>
      </c>
      <c r="E206" s="563">
        <v>1</v>
      </c>
      <c r="F206" s="83" t="s">
        <v>15</v>
      </c>
      <c r="G206" s="588">
        <f>'NÚCLEO 01'!$G$35</f>
        <v>595.75</v>
      </c>
      <c r="H206" s="537">
        <f t="shared" si="45"/>
        <v>758.69</v>
      </c>
      <c r="I206" s="189">
        <f>ROUND(H206*E206,2)</f>
        <v>758.69</v>
      </c>
    </row>
    <row r="207" spans="1:10">
      <c r="A207" s="139">
        <v>24</v>
      </c>
      <c r="B207" s="142"/>
      <c r="C207" s="142"/>
      <c r="D207" s="143" t="s">
        <v>78</v>
      </c>
      <c r="E207" s="142"/>
      <c r="F207" s="142"/>
      <c r="G207" s="142"/>
      <c r="H207" s="124"/>
      <c r="I207" s="125">
        <f>SUM(I209:I215)</f>
        <v>7884.51</v>
      </c>
    </row>
    <row r="208" spans="1:10">
      <c r="A208" s="144" t="s">
        <v>303</v>
      </c>
      <c r="B208" s="128"/>
      <c r="C208" s="128"/>
      <c r="D208" s="145" t="s">
        <v>80</v>
      </c>
      <c r="E208" s="128"/>
      <c r="F208" s="128"/>
      <c r="G208" s="128"/>
      <c r="H208" s="130"/>
      <c r="I208" s="131"/>
    </row>
    <row r="209" spans="1:9" ht="63.75">
      <c r="A209" s="256" t="s">
        <v>394</v>
      </c>
      <c r="B209" s="256">
        <v>91792</v>
      </c>
      <c r="C209" s="256" t="s">
        <v>21</v>
      </c>
      <c r="D209" s="217" t="s">
        <v>958</v>
      </c>
      <c r="E209" s="259">
        <v>1.5</v>
      </c>
      <c r="F209" s="256" t="s">
        <v>39</v>
      </c>
      <c r="G209" s="549">
        <v>60.79</v>
      </c>
      <c r="H209" s="552">
        <f t="shared" ref="H209:H215" si="46">ROUND(G209+(G209*$I$6),2)</f>
        <v>77.42</v>
      </c>
      <c r="I209" s="551">
        <f t="shared" ref="I209:I215" si="47">ROUND(H209*E209,2)</f>
        <v>116.13</v>
      </c>
    </row>
    <row r="210" spans="1:9" ht="63.75">
      <c r="A210" s="256" t="s">
        <v>971</v>
      </c>
      <c r="B210" s="256">
        <v>91793</v>
      </c>
      <c r="C210" s="256" t="s">
        <v>21</v>
      </c>
      <c r="D210" s="217" t="s">
        <v>959</v>
      </c>
      <c r="E210" s="259">
        <v>25.02</v>
      </c>
      <c r="F210" s="256" t="s">
        <v>39</v>
      </c>
      <c r="G210" s="549">
        <v>91.39</v>
      </c>
      <c r="H210" s="550">
        <f t="shared" si="46"/>
        <v>116.39</v>
      </c>
      <c r="I210" s="551">
        <f t="shared" si="47"/>
        <v>2912.08</v>
      </c>
    </row>
    <row r="211" spans="1:9" ht="63.75">
      <c r="A211" s="256" t="s">
        <v>972</v>
      </c>
      <c r="B211" s="256">
        <v>91795</v>
      </c>
      <c r="C211" s="256" t="s">
        <v>21</v>
      </c>
      <c r="D211" s="217" t="s">
        <v>960</v>
      </c>
      <c r="E211" s="259">
        <v>18.96</v>
      </c>
      <c r="F211" s="256" t="s">
        <v>39</v>
      </c>
      <c r="G211" s="549">
        <v>72.75</v>
      </c>
      <c r="H211" s="550">
        <f t="shared" si="46"/>
        <v>92.65</v>
      </c>
      <c r="I211" s="551">
        <f t="shared" si="47"/>
        <v>1756.64</v>
      </c>
    </row>
    <row r="212" spans="1:9" ht="25.5">
      <c r="A212" s="256" t="s">
        <v>973</v>
      </c>
      <c r="B212" s="256" t="s">
        <v>961</v>
      </c>
      <c r="C212" s="256" t="s">
        <v>51</v>
      </c>
      <c r="D212" s="217" t="s">
        <v>962</v>
      </c>
      <c r="E212" s="259">
        <v>2</v>
      </c>
      <c r="F212" s="256" t="s">
        <v>15</v>
      </c>
      <c r="G212" s="549">
        <v>73.39</v>
      </c>
      <c r="H212" s="550">
        <f t="shared" si="46"/>
        <v>93.46</v>
      </c>
      <c r="I212" s="551">
        <f t="shared" si="47"/>
        <v>186.92</v>
      </c>
    </row>
    <row r="213" spans="1:9">
      <c r="A213" s="256" t="s">
        <v>974</v>
      </c>
      <c r="B213" s="256" t="s">
        <v>956</v>
      </c>
      <c r="C213" s="256" t="s">
        <v>51</v>
      </c>
      <c r="D213" s="217" t="s">
        <v>957</v>
      </c>
      <c r="E213" s="259">
        <v>8</v>
      </c>
      <c r="F213" s="256" t="s">
        <v>15</v>
      </c>
      <c r="G213" s="549">
        <v>97.27</v>
      </c>
      <c r="H213" s="550">
        <f t="shared" si="46"/>
        <v>123.87</v>
      </c>
      <c r="I213" s="551">
        <f t="shared" si="47"/>
        <v>990.96</v>
      </c>
    </row>
    <row r="214" spans="1:9" ht="25.5">
      <c r="A214" s="256" t="s">
        <v>975</v>
      </c>
      <c r="B214" s="256">
        <f>COMPOSIÇÕES!$A$70</f>
        <v>8</v>
      </c>
      <c r="C214" s="256" t="str">
        <f>COMPOSIÇÕES!$E$70</f>
        <v>COMPOSIÇÃO</v>
      </c>
      <c r="D214" s="217" t="str">
        <f>COMPOSIÇÕES!$C$70</f>
        <v>CAIXA DE INSPEÇÃO E PASSAGEM PVC ESGOTO - 41L COM PROLONGADO DE 20CM</v>
      </c>
      <c r="E214" s="259">
        <v>2</v>
      </c>
      <c r="F214" s="256" t="s">
        <v>15</v>
      </c>
      <c r="G214" s="549">
        <f>COMPOSIÇÕES!$G$70</f>
        <v>337.14</v>
      </c>
      <c r="H214" s="550">
        <f t="shared" si="46"/>
        <v>429.35</v>
      </c>
      <c r="I214" s="551">
        <f t="shared" si="47"/>
        <v>858.7</v>
      </c>
    </row>
    <row r="215" spans="1:9">
      <c r="A215" s="256" t="s">
        <v>976</v>
      </c>
      <c r="B215" s="256">
        <f>COMPOSIÇÕES!$A$77</f>
        <v>9</v>
      </c>
      <c r="C215" s="256" t="str">
        <f>COMPOSIÇÕES!$E$77</f>
        <v>COMPOSIÇÃO</v>
      </c>
      <c r="D215" s="549" t="str">
        <f>COMPOSIÇÕES!$C$77</f>
        <v xml:space="preserve">RALO LINEAR SIFONADO COM GRELHA - 90CM </v>
      </c>
      <c r="E215" s="259">
        <v>4</v>
      </c>
      <c r="F215" s="256" t="s">
        <v>15</v>
      </c>
      <c r="G215" s="549">
        <f>COMPOSIÇÕES!$G$77</f>
        <v>208.69000000000003</v>
      </c>
      <c r="H215" s="550">
        <f t="shared" si="46"/>
        <v>265.77</v>
      </c>
      <c r="I215" s="551">
        <f t="shared" si="47"/>
        <v>1063.08</v>
      </c>
    </row>
    <row r="216" spans="1:9">
      <c r="A216" s="139">
        <v>25</v>
      </c>
      <c r="B216" s="142"/>
      <c r="C216" s="142"/>
      <c r="D216" s="143" t="s">
        <v>81</v>
      </c>
      <c r="E216" s="142"/>
      <c r="F216" s="142"/>
      <c r="G216" s="142"/>
      <c r="H216" s="124"/>
      <c r="I216" s="125">
        <f>SUM(I217:I223)</f>
        <v>7834.62</v>
      </c>
    </row>
    <row r="217" spans="1:9">
      <c r="A217" s="144" t="s">
        <v>304</v>
      </c>
      <c r="B217" s="128"/>
      <c r="C217" s="128"/>
      <c r="D217" s="145" t="s">
        <v>83</v>
      </c>
      <c r="E217" s="128"/>
      <c r="F217" s="128"/>
      <c r="G217" s="128"/>
      <c r="H217" s="130"/>
      <c r="I217" s="131"/>
    </row>
    <row r="218" spans="1:9">
      <c r="A218" s="540" t="s">
        <v>305</v>
      </c>
      <c r="B218" s="540" t="s">
        <v>85</v>
      </c>
      <c r="C218" s="540" t="s">
        <v>51</v>
      </c>
      <c r="D218" s="585" t="s">
        <v>86</v>
      </c>
      <c r="E218" s="231">
        <v>0.98</v>
      </c>
      <c r="F218" s="540" t="s">
        <v>32</v>
      </c>
      <c r="G218" s="543">
        <f>'NÚCLEO 01'!$G$47</f>
        <v>135.91999999999999</v>
      </c>
      <c r="H218" s="537">
        <f>ROUND(G218+(G218*$I$6),2)</f>
        <v>173.09</v>
      </c>
      <c r="I218" s="189">
        <f>ROUND(H218*E218,2)</f>
        <v>169.63</v>
      </c>
    </row>
    <row r="219" spans="1:9">
      <c r="A219" s="540" t="s">
        <v>306</v>
      </c>
      <c r="B219" s="540" t="s">
        <v>88</v>
      </c>
      <c r="C219" s="540" t="s">
        <v>30</v>
      </c>
      <c r="D219" s="262" t="s">
        <v>89</v>
      </c>
      <c r="E219" s="231">
        <v>32.82</v>
      </c>
      <c r="F219" s="540" t="s">
        <v>22</v>
      </c>
      <c r="G219" s="588">
        <f>'NÚCLEO 01'!$G$48</f>
        <v>33.450000000000003</v>
      </c>
      <c r="H219" s="529">
        <f>ROUND(G219+(G219*$I$6),2)</f>
        <v>42.6</v>
      </c>
      <c r="I219" s="189">
        <f>ROUND(H219*E219,2)</f>
        <v>1398.13</v>
      </c>
    </row>
    <row r="220" spans="1:9">
      <c r="A220" s="586" t="s">
        <v>307</v>
      </c>
      <c r="B220" s="217"/>
      <c r="C220" s="217"/>
      <c r="D220" s="587" t="s">
        <v>91</v>
      </c>
      <c r="E220" s="217"/>
      <c r="F220" s="217"/>
      <c r="G220" s="217"/>
      <c r="H220" s="537"/>
      <c r="I220" s="189"/>
    </row>
    <row r="221" spans="1:9" ht="38.25">
      <c r="A221" s="540" t="s">
        <v>308</v>
      </c>
      <c r="B221" s="540" t="s">
        <v>93</v>
      </c>
      <c r="C221" s="540" t="s">
        <v>30</v>
      </c>
      <c r="D221" s="217" t="s">
        <v>94</v>
      </c>
      <c r="E221" s="231">
        <v>35.46</v>
      </c>
      <c r="F221" s="540" t="s">
        <v>95</v>
      </c>
      <c r="G221" s="588">
        <f>'NÚCLEO 01'!$G$50</f>
        <v>74.72</v>
      </c>
      <c r="H221" s="529">
        <f>ROUND(G221+(G221*$I$6),2)</f>
        <v>95.16</v>
      </c>
      <c r="I221" s="189">
        <f>ROUND(H221*E221,2)</f>
        <v>3374.37</v>
      </c>
    </row>
    <row r="222" spans="1:9">
      <c r="A222" s="586" t="s">
        <v>309</v>
      </c>
      <c r="B222" s="217"/>
      <c r="C222" s="217"/>
      <c r="D222" s="587" t="s">
        <v>97</v>
      </c>
      <c r="E222" s="217"/>
      <c r="F222" s="217"/>
      <c r="G222" s="217"/>
      <c r="H222" s="537"/>
      <c r="I222" s="189"/>
    </row>
    <row r="223" spans="1:9" ht="38.25">
      <c r="A223" s="540" t="s">
        <v>310</v>
      </c>
      <c r="B223" s="540" t="s">
        <v>99</v>
      </c>
      <c r="C223" s="540" t="s">
        <v>51</v>
      </c>
      <c r="D223" s="217" t="s">
        <v>201</v>
      </c>
      <c r="E223" s="231">
        <v>86.24</v>
      </c>
      <c r="F223" s="540" t="s">
        <v>22</v>
      </c>
      <c r="G223" s="584">
        <f>'NÚCLEO 01'!$G$52</f>
        <v>26.34</v>
      </c>
      <c r="H223" s="537">
        <f>ROUND(G223+(G223*$I$6),2)</f>
        <v>33.54</v>
      </c>
      <c r="I223" s="189">
        <f>ROUND(H223*E223,2)</f>
        <v>2892.49</v>
      </c>
    </row>
    <row r="224" spans="1:9">
      <c r="A224" s="58">
        <v>26</v>
      </c>
      <c r="B224" s="58"/>
      <c r="C224" s="58"/>
      <c r="D224" s="59" t="s">
        <v>101</v>
      </c>
      <c r="E224" s="60"/>
      <c r="F224" s="58"/>
      <c r="G224" s="61"/>
      <c r="H224" s="61"/>
      <c r="I224" s="62">
        <f>SUM(I225:I232)</f>
        <v>15710.69</v>
      </c>
    </row>
    <row r="225" spans="1:9">
      <c r="A225" s="182" t="s">
        <v>311</v>
      </c>
      <c r="B225" s="170"/>
      <c r="C225" s="170"/>
      <c r="D225" s="183" t="s">
        <v>103</v>
      </c>
      <c r="E225" s="176"/>
      <c r="F225" s="170"/>
      <c r="G225" s="178"/>
      <c r="H225" s="178"/>
      <c r="I225" s="184"/>
    </row>
    <row r="226" spans="1:9" ht="25.5">
      <c r="A226" s="540" t="s">
        <v>312</v>
      </c>
      <c r="B226" s="540" t="s">
        <v>105</v>
      </c>
      <c r="C226" s="540" t="s">
        <v>51</v>
      </c>
      <c r="D226" s="217" t="s">
        <v>106</v>
      </c>
      <c r="E226" s="231">
        <v>1.36</v>
      </c>
      <c r="F226" s="540" t="s">
        <v>22</v>
      </c>
      <c r="G226" s="543">
        <f>'NÚCLEO 01'!$G$55</f>
        <v>678.81</v>
      </c>
      <c r="H226" s="537">
        <f>ROUND(G226+(G226*$I$6),2)</f>
        <v>864.46</v>
      </c>
      <c r="I226" s="189">
        <f>ROUND(H226*E226,2)</f>
        <v>1175.67</v>
      </c>
    </row>
    <row r="227" spans="1:9">
      <c r="A227" s="539" t="s">
        <v>313</v>
      </c>
      <c r="B227" s="540"/>
      <c r="C227" s="541"/>
      <c r="D227" s="542" t="s">
        <v>108</v>
      </c>
      <c r="E227" s="231"/>
      <c r="F227" s="541"/>
      <c r="G227" s="543"/>
      <c r="H227" s="543"/>
      <c r="I227" s="544"/>
    </row>
    <row r="228" spans="1:9" ht="38.25">
      <c r="A228" s="540" t="s">
        <v>314</v>
      </c>
      <c r="B228" s="540">
        <v>102253</v>
      </c>
      <c r="C228" s="540" t="s">
        <v>21</v>
      </c>
      <c r="D228" s="217" t="s">
        <v>110</v>
      </c>
      <c r="E228" s="231">
        <v>12</v>
      </c>
      <c r="F228" s="540" t="s">
        <v>95</v>
      </c>
      <c r="G228" s="584">
        <f>'NÚCLEO 01'!$G$57</f>
        <v>787.69</v>
      </c>
      <c r="H228" s="537">
        <f>ROUND(G228+(G228*$I$6),2)</f>
        <v>1003.12</v>
      </c>
      <c r="I228" s="189">
        <f>ROUND(H228*E228,2)</f>
        <v>12037.44</v>
      </c>
    </row>
    <row r="229" spans="1:9">
      <c r="A229" s="539" t="s">
        <v>315</v>
      </c>
      <c r="B229" s="540"/>
      <c r="C229" s="541"/>
      <c r="D229" s="542" t="s">
        <v>112</v>
      </c>
      <c r="E229" s="231"/>
      <c r="F229" s="541"/>
      <c r="G229" s="543"/>
      <c r="H229" s="543"/>
      <c r="I229" s="544"/>
    </row>
    <row r="230" spans="1:9" ht="25.5">
      <c r="A230" s="540" t="s">
        <v>316</v>
      </c>
      <c r="B230" s="540" t="s">
        <v>114</v>
      </c>
      <c r="C230" s="540" t="s">
        <v>51</v>
      </c>
      <c r="D230" s="217" t="s">
        <v>115</v>
      </c>
      <c r="E230" s="231">
        <v>7.8</v>
      </c>
      <c r="F230" s="540" t="s">
        <v>39</v>
      </c>
      <c r="G230" s="543">
        <f>'NÚCLEO 01'!$G$59</f>
        <v>137.25</v>
      </c>
      <c r="H230" s="529">
        <f>ROUND(G230+(G230*$I$6),2)</f>
        <v>174.79</v>
      </c>
      <c r="I230" s="189">
        <f>ROUND(H230*E230,2)</f>
        <v>1363.36</v>
      </c>
    </row>
    <row r="231" spans="1:9">
      <c r="A231" s="539" t="s">
        <v>317</v>
      </c>
      <c r="B231" s="540"/>
      <c r="C231" s="541"/>
      <c r="D231" s="542" t="s">
        <v>117</v>
      </c>
      <c r="E231" s="231"/>
      <c r="F231" s="541"/>
      <c r="G231" s="543"/>
      <c r="H231" s="543"/>
      <c r="I231" s="544"/>
    </row>
    <row r="232" spans="1:9" ht="25.5">
      <c r="A232" s="540" t="s">
        <v>318</v>
      </c>
      <c r="B232" s="540" t="s">
        <v>119</v>
      </c>
      <c r="C232" s="540" t="s">
        <v>51</v>
      </c>
      <c r="D232" s="217" t="s">
        <v>120</v>
      </c>
      <c r="E232" s="231">
        <v>2.16</v>
      </c>
      <c r="F232" s="540" t="s">
        <v>22</v>
      </c>
      <c r="G232" s="543">
        <f>'NÚCLEO 01'!$G$61</f>
        <v>412.33</v>
      </c>
      <c r="H232" s="529">
        <f>ROUND(G232+(G232*$I$6),2)</f>
        <v>525.1</v>
      </c>
      <c r="I232" s="189">
        <f>ROUND(H232*E232,2)</f>
        <v>1134.22</v>
      </c>
    </row>
    <row r="233" spans="1:9">
      <c r="A233" s="58">
        <v>27</v>
      </c>
      <c r="B233" s="58"/>
      <c r="C233" s="58"/>
      <c r="D233" s="59" t="s">
        <v>121</v>
      </c>
      <c r="E233" s="60"/>
      <c r="F233" s="58"/>
      <c r="G233" s="61"/>
      <c r="H233" s="61"/>
      <c r="I233" s="62">
        <f>SUM(I235:I241)</f>
        <v>6851.5999999999985</v>
      </c>
    </row>
    <row r="234" spans="1:9">
      <c r="A234" s="191" t="s">
        <v>319</v>
      </c>
      <c r="B234" s="192"/>
      <c r="C234" s="192"/>
      <c r="D234" s="193" t="s">
        <v>123</v>
      </c>
      <c r="E234" s="187"/>
      <c r="F234" s="192"/>
      <c r="G234" s="188"/>
      <c r="H234" s="188"/>
      <c r="I234" s="194"/>
    </row>
    <row r="235" spans="1:9">
      <c r="A235" s="535" t="s">
        <v>320</v>
      </c>
      <c r="B235" s="535" t="s">
        <v>125</v>
      </c>
      <c r="C235" s="535" t="s">
        <v>51</v>
      </c>
      <c r="D235" s="186" t="s">
        <v>126</v>
      </c>
      <c r="E235" s="187">
        <v>4</v>
      </c>
      <c r="F235" s="535" t="s">
        <v>15</v>
      </c>
      <c r="G235" s="188">
        <f>'NÚCLEO 01'!$G$64</f>
        <v>112.2</v>
      </c>
      <c r="H235" s="576">
        <f>ROUND(G235+(G235*$I$6),2)</f>
        <v>142.88999999999999</v>
      </c>
      <c r="I235" s="189">
        <f>ROUND(H235*E235,2)</f>
        <v>571.55999999999995</v>
      </c>
    </row>
    <row r="236" spans="1:9">
      <c r="A236" s="191" t="s">
        <v>321</v>
      </c>
      <c r="B236" s="192"/>
      <c r="C236" s="192"/>
      <c r="D236" s="193" t="s">
        <v>234</v>
      </c>
      <c r="E236" s="187"/>
      <c r="F236" s="192"/>
      <c r="G236" s="188"/>
      <c r="H236" s="188"/>
      <c r="I236" s="194"/>
    </row>
    <row r="237" spans="1:9">
      <c r="A237" s="535" t="s">
        <v>322</v>
      </c>
      <c r="B237" s="535" t="s">
        <v>127</v>
      </c>
      <c r="C237" s="535" t="s">
        <v>30</v>
      </c>
      <c r="D237" s="186" t="s">
        <v>128</v>
      </c>
      <c r="E237" s="187">
        <v>8</v>
      </c>
      <c r="F237" s="535" t="s">
        <v>15</v>
      </c>
      <c r="G237" s="188">
        <f>'NÚCLEO 01'!$G$66</f>
        <v>563.65</v>
      </c>
      <c r="H237" s="576">
        <f>ROUND(G237+(G237*$I$6),2)</f>
        <v>717.81</v>
      </c>
      <c r="I237" s="189">
        <f>ROUND(H237*E237,2)</f>
        <v>5742.48</v>
      </c>
    </row>
    <row r="238" spans="1:9">
      <c r="A238" s="191" t="s">
        <v>323</v>
      </c>
      <c r="B238" s="192"/>
      <c r="C238" s="192"/>
      <c r="D238" s="193" t="s">
        <v>270</v>
      </c>
      <c r="E238" s="187"/>
      <c r="F238" s="192"/>
      <c r="G238" s="188"/>
      <c r="H238" s="188"/>
      <c r="I238" s="194"/>
    </row>
    <row r="239" spans="1:9">
      <c r="A239" s="535" t="s">
        <v>324</v>
      </c>
      <c r="B239" s="535" t="s">
        <v>271</v>
      </c>
      <c r="C239" s="535" t="s">
        <v>51</v>
      </c>
      <c r="D239" s="186" t="s">
        <v>272</v>
      </c>
      <c r="E239" s="187">
        <v>4</v>
      </c>
      <c r="F239" s="535" t="s">
        <v>15</v>
      </c>
      <c r="G239" s="188">
        <f>'NÚCLEO 01'!$G$68</f>
        <v>47.58</v>
      </c>
      <c r="H239" s="576">
        <f>ROUND(G239+(G239*$I$6),2)</f>
        <v>60.59</v>
      </c>
      <c r="I239" s="189">
        <f>ROUND(H239*E239,2)</f>
        <v>242.36</v>
      </c>
    </row>
    <row r="240" spans="1:9">
      <c r="A240" s="191" t="s">
        <v>325</v>
      </c>
      <c r="B240" s="192"/>
      <c r="C240" s="192"/>
      <c r="D240" s="193" t="s">
        <v>273</v>
      </c>
      <c r="E240" s="187"/>
      <c r="F240" s="192"/>
      <c r="G240" s="188"/>
      <c r="H240" s="188"/>
      <c r="I240" s="194"/>
    </row>
    <row r="241" spans="1:9">
      <c r="A241" s="535" t="s">
        <v>326</v>
      </c>
      <c r="B241" s="535" t="s">
        <v>274</v>
      </c>
      <c r="C241" s="535" t="s">
        <v>51</v>
      </c>
      <c r="D241" s="186" t="s">
        <v>275</v>
      </c>
      <c r="E241" s="187">
        <v>4</v>
      </c>
      <c r="F241" s="535" t="s">
        <v>15</v>
      </c>
      <c r="G241" s="188">
        <f>'NÚCLEO 01'!$G$70</f>
        <v>57.95</v>
      </c>
      <c r="H241" s="576">
        <f>ROUND(G241+(G241*$I$6),2)</f>
        <v>73.8</v>
      </c>
      <c r="I241" s="189">
        <f>ROUND(H241*E241,2)</f>
        <v>295.2</v>
      </c>
    </row>
    <row r="242" spans="1:9">
      <c r="A242" s="58">
        <v>28</v>
      </c>
      <c r="B242" s="58"/>
      <c r="C242" s="58"/>
      <c r="D242" s="59" t="s">
        <v>129</v>
      </c>
      <c r="E242" s="60"/>
      <c r="F242" s="58"/>
      <c r="G242" s="61"/>
      <c r="H242" s="61"/>
      <c r="I242" s="62">
        <f>SUM(I243:I248)</f>
        <v>2637.08</v>
      </c>
    </row>
    <row r="243" spans="1:9">
      <c r="A243" s="191" t="s">
        <v>327</v>
      </c>
      <c r="B243" s="192"/>
      <c r="C243" s="192"/>
      <c r="D243" s="193" t="s">
        <v>131</v>
      </c>
      <c r="E243" s="187"/>
      <c r="F243" s="192"/>
      <c r="G243" s="188"/>
      <c r="H243" s="188"/>
      <c r="I243" s="194"/>
    </row>
    <row r="244" spans="1:9" ht="25.5">
      <c r="A244" s="535" t="s">
        <v>328</v>
      </c>
      <c r="B244" s="535" t="s">
        <v>133</v>
      </c>
      <c r="C244" s="535" t="s">
        <v>30</v>
      </c>
      <c r="D244" s="186" t="s">
        <v>134</v>
      </c>
      <c r="E244" s="187">
        <v>4</v>
      </c>
      <c r="F244" s="535" t="s">
        <v>15</v>
      </c>
      <c r="G244" s="575">
        <f>'NÚCLEO 01'!$G$73</f>
        <v>110.35</v>
      </c>
      <c r="H244" s="574">
        <v>133.62</v>
      </c>
      <c r="I244" s="189">
        <f>ROUND(H244*E244,2)</f>
        <v>534.48</v>
      </c>
    </row>
    <row r="245" spans="1:9">
      <c r="A245" s="535" t="s">
        <v>329</v>
      </c>
      <c r="B245" s="535" t="s">
        <v>136</v>
      </c>
      <c r="C245" s="535" t="s">
        <v>30</v>
      </c>
      <c r="D245" s="186" t="s">
        <v>137</v>
      </c>
      <c r="E245" s="187">
        <v>2</v>
      </c>
      <c r="F245" s="535" t="s">
        <v>15</v>
      </c>
      <c r="G245" s="575">
        <f>'NÚCLEO 01'!$G$74</f>
        <v>61.74</v>
      </c>
      <c r="H245" s="574">
        <v>78.33</v>
      </c>
      <c r="I245" s="189">
        <f>ROUND(H245*E245,2)</f>
        <v>156.66</v>
      </c>
    </row>
    <row r="246" spans="1:9">
      <c r="A246" s="577" t="s">
        <v>764</v>
      </c>
      <c r="B246" s="578"/>
      <c r="C246" s="535"/>
      <c r="D246" s="579" t="s">
        <v>139</v>
      </c>
      <c r="E246" s="187"/>
      <c r="F246" s="535"/>
      <c r="G246" s="575"/>
      <c r="H246" s="580"/>
      <c r="I246" s="581"/>
    </row>
    <row r="247" spans="1:9">
      <c r="A247" s="531" t="s">
        <v>765</v>
      </c>
      <c r="B247" s="532" t="s">
        <v>631</v>
      </c>
      <c r="C247" s="531" t="s">
        <v>30</v>
      </c>
      <c r="D247" s="533" t="s">
        <v>632</v>
      </c>
      <c r="E247" s="197">
        <v>8</v>
      </c>
      <c r="F247" s="531" t="s">
        <v>15</v>
      </c>
      <c r="G247" s="582">
        <f>'NÚCLEO 01'!$G$76</f>
        <v>127.3</v>
      </c>
      <c r="H247" s="509">
        <v>154.38</v>
      </c>
      <c r="I247" s="583">
        <f>ROUND(H247*E247,2)</f>
        <v>1235.04</v>
      </c>
    </row>
    <row r="248" spans="1:9">
      <c r="A248" s="531" t="s">
        <v>766</v>
      </c>
      <c r="B248" s="532" t="s">
        <v>628</v>
      </c>
      <c r="C248" s="531" t="s">
        <v>30</v>
      </c>
      <c r="D248" s="534" t="s">
        <v>629</v>
      </c>
      <c r="E248" s="197">
        <v>10</v>
      </c>
      <c r="F248" s="531" t="s">
        <v>15</v>
      </c>
      <c r="G248" s="582">
        <f>'NÚCLEO 01'!$G$77</f>
        <v>58.37</v>
      </c>
      <c r="H248" s="598">
        <v>71.09</v>
      </c>
      <c r="I248" s="583">
        <f>ROUND(H248*E248,2)</f>
        <v>710.9</v>
      </c>
    </row>
    <row r="249" spans="1:9">
      <c r="A249" s="58">
        <v>29</v>
      </c>
      <c r="B249" s="58"/>
      <c r="C249" s="58"/>
      <c r="D249" s="59" t="s">
        <v>141</v>
      </c>
      <c r="E249" s="60"/>
      <c r="F249" s="58"/>
      <c r="G249" s="61"/>
      <c r="H249" s="61"/>
      <c r="I249" s="62">
        <f>SUM(I250:I253)</f>
        <v>2257.9499999999998</v>
      </c>
    </row>
    <row r="250" spans="1:9">
      <c r="A250" s="191" t="s">
        <v>330</v>
      </c>
      <c r="B250" s="192"/>
      <c r="C250" s="192"/>
      <c r="D250" s="193" t="s">
        <v>143</v>
      </c>
      <c r="E250" s="187"/>
      <c r="F250" s="192"/>
      <c r="G250" s="188"/>
      <c r="H250" s="188"/>
      <c r="I250" s="194"/>
    </row>
    <row r="251" spans="1:9">
      <c r="A251" s="535" t="s">
        <v>331</v>
      </c>
      <c r="B251" s="535" t="s">
        <v>145</v>
      </c>
      <c r="C251" s="535" t="s">
        <v>51</v>
      </c>
      <c r="D251" s="186" t="s">
        <v>146</v>
      </c>
      <c r="E251" s="187">
        <v>40.6</v>
      </c>
      <c r="F251" s="535" t="s">
        <v>22</v>
      </c>
      <c r="G251" s="188">
        <f>'NÚCLEO 01'!$G$80</f>
        <v>24.63</v>
      </c>
      <c r="H251" s="574">
        <f>ROUND(G251+(G251*$I$6),2)</f>
        <v>31.37</v>
      </c>
      <c r="I251" s="189">
        <f>ROUND(H251*E251,2)</f>
        <v>1273.6199999999999</v>
      </c>
    </row>
    <row r="252" spans="1:9">
      <c r="A252" s="191" t="s">
        <v>332</v>
      </c>
      <c r="B252" s="191"/>
      <c r="C252" s="191"/>
      <c r="D252" s="200" t="s">
        <v>148</v>
      </c>
      <c r="E252" s="187"/>
      <c r="F252" s="192"/>
      <c r="G252" s="188"/>
      <c r="H252" s="188"/>
      <c r="I252" s="194"/>
    </row>
    <row r="253" spans="1:9">
      <c r="A253" s="535" t="s">
        <v>333</v>
      </c>
      <c r="B253" s="535" t="s">
        <v>150</v>
      </c>
      <c r="C253" s="535" t="s">
        <v>51</v>
      </c>
      <c r="D253" s="186" t="s">
        <v>151</v>
      </c>
      <c r="E253" s="187">
        <v>33.020000000000003</v>
      </c>
      <c r="F253" s="535" t="s">
        <v>22</v>
      </c>
      <c r="G253" s="188">
        <f>'NÚCLEO 01'!$G$82</f>
        <v>23.41</v>
      </c>
      <c r="H253" s="574">
        <f>ROUND(G253+(G253*$I$6),2)</f>
        <v>29.81</v>
      </c>
      <c r="I253" s="189">
        <f>ROUND(H253*E253,2)</f>
        <v>984.33</v>
      </c>
    </row>
    <row r="254" spans="1:9">
      <c r="A254" s="58">
        <v>30</v>
      </c>
      <c r="B254" s="58"/>
      <c r="C254" s="58"/>
      <c r="D254" s="59" t="s">
        <v>152</v>
      </c>
      <c r="E254" s="60"/>
      <c r="F254" s="58"/>
      <c r="G254" s="61"/>
      <c r="H254" s="61"/>
      <c r="I254" s="62">
        <f>SUM(I255:I259)</f>
        <v>16674.87</v>
      </c>
    </row>
    <row r="255" spans="1:9">
      <c r="A255" s="63" t="s">
        <v>334</v>
      </c>
      <c r="B255" s="37"/>
      <c r="C255" s="37"/>
      <c r="D255" s="64" t="s">
        <v>154</v>
      </c>
      <c r="E255" s="43"/>
      <c r="F255" s="37"/>
      <c r="G255" s="53"/>
      <c r="H255" s="53"/>
      <c r="I255" s="81"/>
    </row>
    <row r="256" spans="1:9" ht="25.5">
      <c r="A256" s="535" t="s">
        <v>335</v>
      </c>
      <c r="B256" s="535" t="s">
        <v>156</v>
      </c>
      <c r="C256" s="535" t="s">
        <v>51</v>
      </c>
      <c r="D256" s="186" t="s">
        <v>157</v>
      </c>
      <c r="E256" s="187">
        <v>3.36</v>
      </c>
      <c r="F256" s="535" t="s">
        <v>22</v>
      </c>
      <c r="G256" s="188">
        <f>'NÚCLEO 01'!$G$85</f>
        <v>1162.04</v>
      </c>
      <c r="H256" s="565">
        <f>ROUND(G256+(G256*$I$6),2)</f>
        <v>1479.86</v>
      </c>
      <c r="I256" s="189">
        <f>ROUND(H256*E256,2)</f>
        <v>4972.33</v>
      </c>
    </row>
    <row r="257" spans="1:9" ht="25.5">
      <c r="A257" s="569" t="s">
        <v>336</v>
      </c>
      <c r="B257" s="569" t="s">
        <v>228</v>
      </c>
      <c r="C257" s="569" t="s">
        <v>51</v>
      </c>
      <c r="D257" s="570" t="s">
        <v>229</v>
      </c>
      <c r="E257" s="571">
        <v>4.62</v>
      </c>
      <c r="F257" s="569" t="s">
        <v>22</v>
      </c>
      <c r="G257" s="597">
        <f>'NÚCLEO 01'!$G$86</f>
        <v>906.27</v>
      </c>
      <c r="H257" s="565">
        <f>ROUND(G257+(G257*$I$6),2)</f>
        <v>1154.1300000000001</v>
      </c>
      <c r="I257" s="189">
        <f>ROUND(H257*E257,2)</f>
        <v>5332.08</v>
      </c>
    </row>
    <row r="258" spans="1:9">
      <c r="A258" s="201" t="s">
        <v>337</v>
      </c>
      <c r="B258" s="202"/>
      <c r="C258" s="202"/>
      <c r="D258" s="196" t="s">
        <v>160</v>
      </c>
      <c r="E258" s="203"/>
      <c r="F258" s="202"/>
      <c r="G258" s="203"/>
      <c r="H258" s="204"/>
      <c r="I258" s="205"/>
    </row>
    <row r="259" spans="1:9">
      <c r="A259" s="202" t="s">
        <v>338</v>
      </c>
      <c r="B259" s="202" t="s">
        <v>162</v>
      </c>
      <c r="C259" s="202" t="s">
        <v>51</v>
      </c>
      <c r="D259" s="572" t="s">
        <v>163</v>
      </c>
      <c r="E259" s="573">
        <v>3.2</v>
      </c>
      <c r="F259" s="202" t="s">
        <v>22</v>
      </c>
      <c r="G259" s="195">
        <f>'NÚCLEO 01'!$G$88</f>
        <v>1563.23</v>
      </c>
      <c r="H259" s="565">
        <f>ROUND(G259+(G259*$I$6),2)</f>
        <v>1990.77</v>
      </c>
      <c r="I259" s="189">
        <f>ROUND(H259*E259,2)</f>
        <v>6370.46</v>
      </c>
    </row>
    <row r="260" spans="1:9">
      <c r="A260" s="58">
        <v>31</v>
      </c>
      <c r="B260" s="58"/>
      <c r="C260" s="58"/>
      <c r="D260" s="59" t="s">
        <v>164</v>
      </c>
      <c r="E260" s="60"/>
      <c r="F260" s="58"/>
      <c r="G260" s="61"/>
      <c r="H260" s="61"/>
      <c r="I260" s="62">
        <f>SUM(I261:I271)</f>
        <v>1874.3000000000002</v>
      </c>
    </row>
    <row r="261" spans="1:9">
      <c r="A261" s="206" t="s">
        <v>340</v>
      </c>
      <c r="B261" s="207"/>
      <c r="C261" s="207"/>
      <c r="D261" s="208" t="s">
        <v>166</v>
      </c>
      <c r="E261" s="197"/>
      <c r="F261" s="207"/>
      <c r="G261" s="209"/>
      <c r="H261" s="209"/>
      <c r="I261" s="210"/>
    </row>
    <row r="262" spans="1:9" ht="26.25">
      <c r="A262" s="531" t="s">
        <v>341</v>
      </c>
      <c r="B262" s="83">
        <f>COMPOSIÇÕES!$A$11</f>
        <v>1</v>
      </c>
      <c r="C262" s="83" t="str">
        <f>COMPOSIÇÕES!$E$11</f>
        <v>COMPOSIÇÃO</v>
      </c>
      <c r="D262" s="163" t="str">
        <f>COMPOSIÇÕES!$C$11</f>
        <v>TOMADA 2P+T PADRAO NBR 14136 CORRENTE 20A-250V E INTERRUPTOR 2 TECLAS COM ESPELHO 4'X4'</v>
      </c>
      <c r="E262" s="112">
        <v>2</v>
      </c>
      <c r="F262" s="83" t="str">
        <f>COMPOSIÇÕES!$D$11</f>
        <v>UN</v>
      </c>
      <c r="G262" s="114">
        <f>COMPOSIÇÕES!$G$11</f>
        <v>55.47</v>
      </c>
      <c r="H262" s="565">
        <f t="shared" ref="H262:H265" si="48">ROUND(G262+(G262*$I$6),2)</f>
        <v>70.64</v>
      </c>
      <c r="I262" s="189">
        <f>ROUND(H262*E262,2)</f>
        <v>141.28</v>
      </c>
    </row>
    <row r="263" spans="1:9">
      <c r="A263" s="566" t="s">
        <v>342</v>
      </c>
      <c r="B263" s="517" t="s">
        <v>538</v>
      </c>
      <c r="C263" s="517" t="s">
        <v>51</v>
      </c>
      <c r="D263" s="518" t="s">
        <v>539</v>
      </c>
      <c r="E263" s="519">
        <v>6</v>
      </c>
      <c r="F263" s="517" t="s">
        <v>15</v>
      </c>
      <c r="G263" s="520">
        <f>'NÚCLEO 01'!$G$92</f>
        <v>4.1399999999999997</v>
      </c>
      <c r="H263" s="565">
        <f t="shared" si="48"/>
        <v>5.27</v>
      </c>
      <c r="I263" s="189">
        <f t="shared" ref="I263" si="49">ROUND(H263*E263,2)</f>
        <v>31.62</v>
      </c>
    </row>
    <row r="264" spans="1:9">
      <c r="A264" s="211" t="s">
        <v>343</v>
      </c>
      <c r="B264" s="226"/>
      <c r="C264" s="226"/>
      <c r="D264" s="227" t="s">
        <v>169</v>
      </c>
      <c r="E264" s="228"/>
      <c r="F264" s="226"/>
      <c r="G264" s="229"/>
      <c r="H264" s="163"/>
      <c r="I264" s="163"/>
    </row>
    <row r="265" spans="1:9" ht="26.25">
      <c r="A265" s="516" t="s">
        <v>344</v>
      </c>
      <c r="B265" s="83" t="s">
        <v>541</v>
      </c>
      <c r="C265" s="83" t="s">
        <v>30</v>
      </c>
      <c r="D265" s="163" t="s">
        <v>542</v>
      </c>
      <c r="E265" s="112">
        <v>8</v>
      </c>
      <c r="F265" s="83" t="s">
        <v>15</v>
      </c>
      <c r="G265" s="114">
        <v>115.2</v>
      </c>
      <c r="H265" s="565">
        <f t="shared" si="48"/>
        <v>146.71</v>
      </c>
      <c r="I265" s="189">
        <f>ROUND(H265*E265,2)</f>
        <v>1173.68</v>
      </c>
    </row>
    <row r="266" spans="1:9">
      <c r="A266" s="211" t="s">
        <v>395</v>
      </c>
      <c r="B266" s="212"/>
      <c r="C266" s="212"/>
      <c r="D266" s="213" t="s">
        <v>397</v>
      </c>
      <c r="E266" s="214"/>
      <c r="F266" s="212"/>
      <c r="G266" s="199"/>
      <c r="H266" s="215"/>
      <c r="I266" s="198"/>
    </row>
    <row r="267" spans="1:9">
      <c r="A267" s="511" t="s">
        <v>396</v>
      </c>
      <c r="B267" s="511">
        <f>COMPOSIÇÕES!$A$31</f>
        <v>3</v>
      </c>
      <c r="C267" s="511" t="str">
        <f>COMPOSIÇÕES!$E$31</f>
        <v>COMPOSIÇÃO</v>
      </c>
      <c r="D267" s="512" t="str">
        <f>COMPOSIÇÕES!$C$31</f>
        <v>RECOLOCAÇÃO DE CHUVEIRO</v>
      </c>
      <c r="E267" s="513">
        <v>6</v>
      </c>
      <c r="F267" s="511" t="str">
        <f>COMPOSIÇÕES!$D$31</f>
        <v>UN</v>
      </c>
      <c r="G267" s="514">
        <f>COMPOSIÇÕES!$G$31</f>
        <v>36.22</v>
      </c>
      <c r="H267" s="565">
        <f>ROUND(G267+(G267*$I$6),2)</f>
        <v>46.13</v>
      </c>
      <c r="I267" s="567">
        <f>ROUND(H267*E267,2)</f>
        <v>276.77999999999997</v>
      </c>
    </row>
    <row r="268" spans="1:9">
      <c r="A268" s="211" t="s">
        <v>558</v>
      </c>
      <c r="B268" s="212"/>
      <c r="C268" s="212"/>
      <c r="D268" s="213" t="s">
        <v>559</v>
      </c>
      <c r="E268" s="214"/>
      <c r="F268" s="212"/>
      <c r="G268" s="199"/>
      <c r="H268" s="215"/>
      <c r="I268" s="198"/>
    </row>
    <row r="269" spans="1:9" ht="25.5">
      <c r="A269" s="212" t="s">
        <v>557</v>
      </c>
      <c r="B269" s="212" t="s">
        <v>556</v>
      </c>
      <c r="C269" s="212" t="s">
        <v>51</v>
      </c>
      <c r="D269" s="199" t="s">
        <v>555</v>
      </c>
      <c r="E269" s="214">
        <v>2.4</v>
      </c>
      <c r="F269" s="212" t="s">
        <v>39</v>
      </c>
      <c r="G269" s="568">
        <f>'NÚCLEO 01'!$G$98</f>
        <v>9.1</v>
      </c>
      <c r="H269" s="565">
        <f t="shared" ref="H269:H271" si="50">ROUND(G269+(G269*$I$6),2)</f>
        <v>11.59</v>
      </c>
      <c r="I269" s="567">
        <f>ROUND(H269*E269,2)</f>
        <v>27.82</v>
      </c>
    </row>
    <row r="270" spans="1:9">
      <c r="A270" s="212" t="s">
        <v>569</v>
      </c>
      <c r="B270" s="212">
        <f>COMPOSIÇÕES!$A$39</f>
        <v>4</v>
      </c>
      <c r="C270" s="212" t="str">
        <f>COMPOSIÇÕES!$E$39</f>
        <v>COMPOSIÇÃO</v>
      </c>
      <c r="D270" s="199" t="str">
        <f>COMPOSIÇÕES!$C$39</f>
        <v>EMBUTIR FIAÇÃO ELÉTRICA</v>
      </c>
      <c r="E270" s="214">
        <v>2.4</v>
      </c>
      <c r="F270" s="212" t="str">
        <f>COMPOSIÇÕES!$D$39</f>
        <v>M</v>
      </c>
      <c r="G270" s="199">
        <f>COMPOSIÇÕES!$G$39</f>
        <v>61.730000000000004</v>
      </c>
      <c r="H270" s="565">
        <f t="shared" si="50"/>
        <v>78.61</v>
      </c>
      <c r="I270" s="567">
        <f>ROUND(H270*E270,2)</f>
        <v>188.66</v>
      </c>
    </row>
    <row r="271" spans="1:9">
      <c r="A271" s="212" t="s">
        <v>767</v>
      </c>
      <c r="B271" s="212" t="s">
        <v>747</v>
      </c>
      <c r="C271" s="212" t="s">
        <v>51</v>
      </c>
      <c r="D271" s="199" t="s">
        <v>748</v>
      </c>
      <c r="E271" s="214">
        <v>1</v>
      </c>
      <c r="F271" s="256" t="s">
        <v>750</v>
      </c>
      <c r="G271" s="199">
        <f>'NÚCLEO 01'!$G$100</f>
        <v>27.06</v>
      </c>
      <c r="H271" s="565">
        <f t="shared" si="50"/>
        <v>34.46</v>
      </c>
      <c r="I271" s="567">
        <f>ROUND(H271*E271,2)</f>
        <v>34.46</v>
      </c>
    </row>
    <row r="272" spans="1:9">
      <c r="A272" s="58">
        <v>32</v>
      </c>
      <c r="B272" s="58"/>
      <c r="C272" s="58"/>
      <c r="D272" s="59" t="s">
        <v>171</v>
      </c>
      <c r="E272" s="60"/>
      <c r="F272" s="58"/>
      <c r="G272" s="61"/>
      <c r="H272" s="61"/>
      <c r="I272" s="62">
        <f>SUM(I273:I277)</f>
        <v>1557.17</v>
      </c>
    </row>
    <row r="273" spans="1:9">
      <c r="A273" s="63" t="s">
        <v>345</v>
      </c>
      <c r="B273" s="37"/>
      <c r="C273" s="37"/>
      <c r="D273" s="64" t="s">
        <v>173</v>
      </c>
      <c r="E273" s="43"/>
      <c r="F273" s="37"/>
      <c r="G273" s="53"/>
      <c r="H273" s="53"/>
      <c r="I273" s="81"/>
    </row>
    <row r="274" spans="1:9">
      <c r="A274" s="216" t="s">
        <v>346</v>
      </c>
      <c r="B274" s="216" t="s">
        <v>175</v>
      </c>
      <c r="C274" s="216" t="s">
        <v>51</v>
      </c>
      <c r="D274" s="217" t="s">
        <v>176</v>
      </c>
      <c r="E274" s="218">
        <v>1.56</v>
      </c>
      <c r="F274" s="216" t="s">
        <v>22</v>
      </c>
      <c r="G274" s="564">
        <f>'NÚCLEO 01'!$G$103</f>
        <v>643.23</v>
      </c>
      <c r="H274" s="565">
        <f>ROUND(G274+(G274*$I$6),2)</f>
        <v>819.15</v>
      </c>
      <c r="I274" s="189">
        <f>ROUND(H274*E274,2)</f>
        <v>1277.8699999999999</v>
      </c>
    </row>
    <row r="275" spans="1:9">
      <c r="A275" s="201" t="s">
        <v>347</v>
      </c>
      <c r="B275" s="201"/>
      <c r="C275" s="201"/>
      <c r="D275" s="196" t="s">
        <v>180</v>
      </c>
      <c r="E275" s="219"/>
      <c r="F275" s="202"/>
      <c r="G275" s="186"/>
      <c r="H275" s="220"/>
      <c r="I275" s="195"/>
    </row>
    <row r="276" spans="1:9">
      <c r="A276" s="216" t="s">
        <v>348</v>
      </c>
      <c r="B276" s="216" t="s">
        <v>182</v>
      </c>
      <c r="C276" s="216" t="s">
        <v>51</v>
      </c>
      <c r="D276" s="510" t="s">
        <v>183</v>
      </c>
      <c r="E276" s="218">
        <v>2</v>
      </c>
      <c r="F276" s="216" t="s">
        <v>15</v>
      </c>
      <c r="G276" s="217">
        <f>'NÚCLEO 01'!$G$105</f>
        <v>63.18</v>
      </c>
      <c r="H276" s="565">
        <f t="shared" ref="H276:H277" si="51">ROUND(G276+(G276*$I$6),2)</f>
        <v>80.459999999999994</v>
      </c>
      <c r="I276" s="189">
        <f t="shared" ref="I276:I277" si="52">ROUND(H276*E276,2)</f>
        <v>160.91999999999999</v>
      </c>
    </row>
    <row r="277" spans="1:9">
      <c r="A277" s="216" t="s">
        <v>349</v>
      </c>
      <c r="B277" s="216" t="s">
        <v>185</v>
      </c>
      <c r="C277" s="216" t="s">
        <v>51</v>
      </c>
      <c r="D277" s="217" t="s">
        <v>186</v>
      </c>
      <c r="E277" s="218">
        <v>2</v>
      </c>
      <c r="F277" s="216" t="s">
        <v>15</v>
      </c>
      <c r="G277" s="217">
        <f>'NÚCLEO 01'!$G$106</f>
        <v>46.48</v>
      </c>
      <c r="H277" s="565">
        <f t="shared" si="51"/>
        <v>59.19</v>
      </c>
      <c r="I277" s="189">
        <f t="shared" si="52"/>
        <v>118.38</v>
      </c>
    </row>
    <row r="278" spans="1:9">
      <c r="A278" s="151"/>
      <c r="B278" s="151"/>
      <c r="C278" s="151"/>
      <c r="D278" s="152" t="s">
        <v>192</v>
      </c>
      <c r="E278" s="151"/>
      <c r="F278" s="151"/>
      <c r="G278" s="151"/>
      <c r="H278" s="151"/>
      <c r="I278" s="153">
        <f>I279+I295+I302+I310+I322+I327+I330+I338+I343+I315+I351</f>
        <v>14993.779999999997</v>
      </c>
    </row>
    <row r="279" spans="1:9">
      <c r="A279" s="154">
        <v>33</v>
      </c>
      <c r="B279" s="155"/>
      <c r="C279" s="155"/>
      <c r="D279" s="156" t="s">
        <v>25</v>
      </c>
      <c r="E279" s="155"/>
      <c r="F279" s="155"/>
      <c r="G279" s="155"/>
      <c r="H279" s="155"/>
      <c r="I279" s="157">
        <f>SUM(I281:I294)</f>
        <v>1603.33</v>
      </c>
    </row>
    <row r="280" spans="1:9">
      <c r="A280" s="158" t="s">
        <v>350</v>
      </c>
      <c r="B280" s="103"/>
      <c r="C280" s="103"/>
      <c r="D280" s="159" t="s">
        <v>27</v>
      </c>
      <c r="E280" s="103"/>
      <c r="F280" s="103"/>
      <c r="G280" s="103"/>
      <c r="H280" s="103"/>
      <c r="I280" s="160"/>
    </row>
    <row r="281" spans="1:9" ht="26.25">
      <c r="A281" s="553" t="s">
        <v>351</v>
      </c>
      <c r="B281" s="553" t="s">
        <v>29</v>
      </c>
      <c r="C281" s="553" t="s">
        <v>30</v>
      </c>
      <c r="D281" s="554" t="s">
        <v>31</v>
      </c>
      <c r="E281" s="555">
        <v>0.34</v>
      </c>
      <c r="F281" s="553" t="s">
        <v>32</v>
      </c>
      <c r="G281" s="545">
        <f>'NÚCLEO 01'!$G$110</f>
        <v>300.23</v>
      </c>
      <c r="H281" s="565">
        <f t="shared" ref="H281:H294" si="53">ROUND(G281+(G281*$I$6),2)</f>
        <v>382.34</v>
      </c>
      <c r="I281" s="189">
        <f t="shared" ref="I281:I294" si="54">ROUND(H281*E281,2)</f>
        <v>130</v>
      </c>
    </row>
    <row r="282" spans="1:9" ht="26.25">
      <c r="A282" s="222" t="s">
        <v>352</v>
      </c>
      <c r="B282" s="222" t="s">
        <v>37</v>
      </c>
      <c r="C282" s="222" t="s">
        <v>30</v>
      </c>
      <c r="D282" s="521" t="s">
        <v>38</v>
      </c>
      <c r="E282" s="223">
        <v>15</v>
      </c>
      <c r="F282" s="222" t="s">
        <v>39</v>
      </c>
      <c r="G282" s="545">
        <f>'NÚCLEO 01'!$G$111</f>
        <v>6</v>
      </c>
      <c r="H282" s="565">
        <f t="shared" si="53"/>
        <v>7.64</v>
      </c>
      <c r="I282" s="189">
        <f t="shared" si="54"/>
        <v>114.6</v>
      </c>
    </row>
    <row r="283" spans="1:9">
      <c r="A283" s="553" t="s">
        <v>353</v>
      </c>
      <c r="B283" s="222" t="s">
        <v>41</v>
      </c>
      <c r="C283" s="222" t="s">
        <v>30</v>
      </c>
      <c r="D283" s="521" t="s">
        <v>42</v>
      </c>
      <c r="E283" s="223">
        <v>17.16</v>
      </c>
      <c r="F283" s="222" t="s">
        <v>22</v>
      </c>
      <c r="G283" s="545">
        <f>'NÚCLEO 01'!$G$112</f>
        <v>4.21</v>
      </c>
      <c r="H283" s="565">
        <f t="shared" si="53"/>
        <v>5.36</v>
      </c>
      <c r="I283" s="189">
        <f t="shared" si="54"/>
        <v>91.98</v>
      </c>
    </row>
    <row r="284" spans="1:9">
      <c r="A284" s="222" t="s">
        <v>354</v>
      </c>
      <c r="B284" s="222" t="s">
        <v>44</v>
      </c>
      <c r="C284" s="222" t="s">
        <v>30</v>
      </c>
      <c r="D284" s="521" t="s">
        <v>45</v>
      </c>
      <c r="E284" s="223">
        <v>1</v>
      </c>
      <c r="F284" s="222" t="s">
        <v>15</v>
      </c>
      <c r="G284" s="545">
        <f>'NÚCLEO 01'!$G$113</f>
        <v>9.27</v>
      </c>
      <c r="H284" s="565">
        <f t="shared" si="53"/>
        <v>11.81</v>
      </c>
      <c r="I284" s="189">
        <f t="shared" si="54"/>
        <v>11.81</v>
      </c>
    </row>
    <row r="285" spans="1:9">
      <c r="A285" s="553" t="s">
        <v>355</v>
      </c>
      <c r="B285" s="556" t="s">
        <v>50</v>
      </c>
      <c r="C285" s="557" t="s">
        <v>51</v>
      </c>
      <c r="D285" s="547" t="s">
        <v>52</v>
      </c>
      <c r="E285" s="558">
        <v>2</v>
      </c>
      <c r="F285" s="222" t="s">
        <v>15</v>
      </c>
      <c r="G285" s="545">
        <f>'NÚCLEO 01'!$G$114</f>
        <v>14.47</v>
      </c>
      <c r="H285" s="565">
        <f t="shared" si="53"/>
        <v>18.43</v>
      </c>
      <c r="I285" s="189">
        <f t="shared" si="54"/>
        <v>36.86</v>
      </c>
    </row>
    <row r="286" spans="1:9">
      <c r="A286" s="222" t="s">
        <v>356</v>
      </c>
      <c r="B286" s="556" t="s">
        <v>54</v>
      </c>
      <c r="C286" s="557" t="s">
        <v>51</v>
      </c>
      <c r="D286" s="547" t="s">
        <v>55</v>
      </c>
      <c r="E286" s="558">
        <v>4</v>
      </c>
      <c r="F286" s="222" t="s">
        <v>15</v>
      </c>
      <c r="G286" s="545">
        <f>'NÚCLEO 01'!$G$115</f>
        <v>5.69</v>
      </c>
      <c r="H286" s="565">
        <f t="shared" si="53"/>
        <v>7.25</v>
      </c>
      <c r="I286" s="189">
        <f t="shared" si="54"/>
        <v>29</v>
      </c>
    </row>
    <row r="287" spans="1:9" ht="26.25">
      <c r="A287" s="553" t="s">
        <v>357</v>
      </c>
      <c r="B287" s="556" t="s">
        <v>57</v>
      </c>
      <c r="C287" s="556" t="s">
        <v>30</v>
      </c>
      <c r="D287" s="547" t="s">
        <v>58</v>
      </c>
      <c r="E287" s="558">
        <v>2</v>
      </c>
      <c r="F287" s="222" t="s">
        <v>15</v>
      </c>
      <c r="G287" s="545">
        <f>'NÚCLEO 01'!$G$116</f>
        <v>36.74</v>
      </c>
      <c r="H287" s="565">
        <f t="shared" si="53"/>
        <v>46.79</v>
      </c>
      <c r="I287" s="189">
        <f t="shared" si="54"/>
        <v>93.58</v>
      </c>
    </row>
    <row r="288" spans="1:9" ht="25.5">
      <c r="A288" s="222" t="s">
        <v>358</v>
      </c>
      <c r="B288" s="556" t="s">
        <v>63</v>
      </c>
      <c r="C288" s="556" t="s">
        <v>51</v>
      </c>
      <c r="D288" s="559" t="s">
        <v>64</v>
      </c>
      <c r="E288" s="558">
        <v>2</v>
      </c>
      <c r="F288" s="222" t="s">
        <v>15</v>
      </c>
      <c r="G288" s="545">
        <f>'NÚCLEO 01'!$G$117</f>
        <v>4.41</v>
      </c>
      <c r="H288" s="565">
        <f t="shared" si="53"/>
        <v>5.62</v>
      </c>
      <c r="I288" s="189">
        <f t="shared" si="54"/>
        <v>11.24</v>
      </c>
    </row>
    <row r="289" spans="1:9">
      <c r="A289" s="553" t="s">
        <v>359</v>
      </c>
      <c r="B289" s="556" t="s">
        <v>66</v>
      </c>
      <c r="C289" s="557" t="s">
        <v>51</v>
      </c>
      <c r="D289" s="547" t="s">
        <v>67</v>
      </c>
      <c r="E289" s="558">
        <v>3</v>
      </c>
      <c r="F289" s="222" t="s">
        <v>15</v>
      </c>
      <c r="G289" s="545">
        <f>'NÚCLEO 01'!$G$118</f>
        <v>24.06</v>
      </c>
      <c r="H289" s="565">
        <f t="shared" si="53"/>
        <v>30.64</v>
      </c>
      <c r="I289" s="189">
        <f t="shared" si="54"/>
        <v>91.92</v>
      </c>
    </row>
    <row r="290" spans="1:9" ht="26.25">
      <c r="A290" s="222" t="s">
        <v>360</v>
      </c>
      <c r="B290" s="560">
        <v>97660</v>
      </c>
      <c r="C290" s="556" t="s">
        <v>21</v>
      </c>
      <c r="D290" s="547" t="s">
        <v>193</v>
      </c>
      <c r="E290" s="558">
        <v>3</v>
      </c>
      <c r="F290" s="222" t="s">
        <v>15</v>
      </c>
      <c r="G290" s="545">
        <f>'NÚCLEO 01'!$G$119</f>
        <v>0.62</v>
      </c>
      <c r="H290" s="565">
        <f t="shared" si="53"/>
        <v>0.79</v>
      </c>
      <c r="I290" s="189">
        <f t="shared" si="54"/>
        <v>2.37</v>
      </c>
    </row>
    <row r="291" spans="1:9" ht="25.5">
      <c r="A291" s="553" t="s">
        <v>361</v>
      </c>
      <c r="B291" s="556" t="s">
        <v>71</v>
      </c>
      <c r="C291" s="556" t="s">
        <v>30</v>
      </c>
      <c r="D291" s="559" t="s">
        <v>72</v>
      </c>
      <c r="E291" s="558">
        <v>1</v>
      </c>
      <c r="F291" s="222" t="s">
        <v>15</v>
      </c>
      <c r="G291" s="545">
        <f>'NÚCLEO 01'!$G$120</f>
        <v>2.25</v>
      </c>
      <c r="H291" s="565">
        <f t="shared" si="53"/>
        <v>2.87</v>
      </c>
      <c r="I291" s="189">
        <f t="shared" si="54"/>
        <v>2.87</v>
      </c>
    </row>
    <row r="292" spans="1:9" ht="25.5">
      <c r="A292" s="222" t="s">
        <v>362</v>
      </c>
      <c r="B292" s="561" t="s">
        <v>74</v>
      </c>
      <c r="C292" s="561" t="s">
        <v>51</v>
      </c>
      <c r="D292" s="562" t="s">
        <v>75</v>
      </c>
      <c r="E292" s="563">
        <v>0.7</v>
      </c>
      <c r="F292" s="83" t="s">
        <v>32</v>
      </c>
      <c r="G292" s="545">
        <f>'NÚCLEO 01'!$G$121</f>
        <v>58.08</v>
      </c>
      <c r="H292" s="565">
        <f t="shared" si="53"/>
        <v>73.959999999999994</v>
      </c>
      <c r="I292" s="189">
        <f t="shared" si="54"/>
        <v>51.77</v>
      </c>
    </row>
    <row r="293" spans="1:9">
      <c r="A293" s="553" t="s">
        <v>363</v>
      </c>
      <c r="B293" s="561" t="s">
        <v>215</v>
      </c>
      <c r="C293" s="561" t="s">
        <v>51</v>
      </c>
      <c r="D293" s="562" t="s">
        <v>216</v>
      </c>
      <c r="E293" s="83">
        <v>3.08</v>
      </c>
      <c r="F293" s="83" t="s">
        <v>22</v>
      </c>
      <c r="G293" s="545">
        <f>'NÚCLEO 01'!$G$122</f>
        <v>45.03</v>
      </c>
      <c r="H293" s="565">
        <f t="shared" si="53"/>
        <v>57.35</v>
      </c>
      <c r="I293" s="189">
        <f t="shared" si="54"/>
        <v>176.64</v>
      </c>
    </row>
    <row r="294" spans="1:9">
      <c r="A294" s="222" t="s">
        <v>364</v>
      </c>
      <c r="B294" s="561" t="s">
        <v>225</v>
      </c>
      <c r="C294" s="561" t="s">
        <v>30</v>
      </c>
      <c r="D294" s="562" t="s">
        <v>226</v>
      </c>
      <c r="E294" s="563">
        <v>1</v>
      </c>
      <c r="F294" s="83" t="s">
        <v>15</v>
      </c>
      <c r="G294" s="545">
        <f>'NÚCLEO 01'!$G$123</f>
        <v>595.75</v>
      </c>
      <c r="H294" s="565">
        <f t="shared" si="53"/>
        <v>758.69</v>
      </c>
      <c r="I294" s="189">
        <f t="shared" si="54"/>
        <v>758.69</v>
      </c>
    </row>
    <row r="295" spans="1:9">
      <c r="A295" s="92">
        <v>34</v>
      </c>
      <c r="B295" s="93"/>
      <c r="C295" s="93"/>
      <c r="D295" s="94" t="s">
        <v>235</v>
      </c>
      <c r="E295" s="95"/>
      <c r="F295" s="93"/>
      <c r="G295" s="96"/>
      <c r="H295" s="155"/>
      <c r="I295" s="157">
        <f>SUM(I296:I301)</f>
        <v>1725.0500000000002</v>
      </c>
    </row>
    <row r="296" spans="1:9">
      <c r="A296" s="158" t="s">
        <v>365</v>
      </c>
      <c r="B296" s="103"/>
      <c r="C296" s="103"/>
      <c r="D296" s="159" t="s">
        <v>80</v>
      </c>
      <c r="E296" s="103"/>
      <c r="F296" s="103"/>
      <c r="G296" s="103"/>
      <c r="H296" s="103"/>
      <c r="I296" s="160"/>
    </row>
    <row r="297" spans="1:9" ht="25.5">
      <c r="A297" s="256" t="s">
        <v>977</v>
      </c>
      <c r="B297" s="256" t="s">
        <v>928</v>
      </c>
      <c r="C297" s="256" t="s">
        <v>51</v>
      </c>
      <c r="D297" s="217" t="s">
        <v>927</v>
      </c>
      <c r="E297" s="259">
        <v>1</v>
      </c>
      <c r="F297" s="256" t="s">
        <v>15</v>
      </c>
      <c r="G297" s="549">
        <v>97.24</v>
      </c>
      <c r="H297" s="550">
        <f t="shared" ref="H297:H301" si="55">ROUND(G297+(G297*$I$6),2)</f>
        <v>123.84</v>
      </c>
      <c r="I297" s="551">
        <f t="shared" ref="I297:I301" si="56">ROUND(H297*E297,2)</f>
        <v>123.84</v>
      </c>
    </row>
    <row r="298" spans="1:9">
      <c r="A298" s="256" t="s">
        <v>978</v>
      </c>
      <c r="B298" s="256" t="s">
        <v>956</v>
      </c>
      <c r="C298" s="256" t="s">
        <v>51</v>
      </c>
      <c r="D298" s="217" t="s">
        <v>957</v>
      </c>
      <c r="E298" s="259">
        <v>1</v>
      </c>
      <c r="F298" s="256" t="s">
        <v>15</v>
      </c>
      <c r="G298" s="549">
        <v>97.27</v>
      </c>
      <c r="H298" s="550">
        <f t="shared" si="55"/>
        <v>123.87</v>
      </c>
      <c r="I298" s="551">
        <f t="shared" si="56"/>
        <v>123.87</v>
      </c>
    </row>
    <row r="299" spans="1:9" ht="25.5">
      <c r="A299" s="256" t="s">
        <v>979</v>
      </c>
      <c r="B299" s="256">
        <f>COMPOSIÇÕES!$A$70</f>
        <v>8</v>
      </c>
      <c r="C299" s="256" t="str">
        <f>COMPOSIÇÕES!$E$70</f>
        <v>COMPOSIÇÃO</v>
      </c>
      <c r="D299" s="217" t="str">
        <f>COMPOSIÇÕES!$C$70</f>
        <v>CAIXA DE INSPEÇÃO E PASSAGEM PVC ESGOTO - 41L COM PROLONGADO DE 20CM</v>
      </c>
      <c r="E299" s="259">
        <v>1</v>
      </c>
      <c r="F299" s="256" t="s">
        <v>15</v>
      </c>
      <c r="G299" s="549">
        <f>COMPOSIÇÕES!$G$70</f>
        <v>337.14</v>
      </c>
      <c r="H299" s="550">
        <f t="shared" si="55"/>
        <v>429.35</v>
      </c>
      <c r="I299" s="551">
        <f t="shared" si="56"/>
        <v>429.35</v>
      </c>
    </row>
    <row r="300" spans="1:9" ht="63.75">
      <c r="A300" s="256" t="s">
        <v>980</v>
      </c>
      <c r="B300" s="256">
        <v>91792</v>
      </c>
      <c r="C300" s="256" t="s">
        <v>21</v>
      </c>
      <c r="D300" s="217" t="s">
        <v>958</v>
      </c>
      <c r="E300" s="259">
        <v>3.93</v>
      </c>
      <c r="F300" s="256" t="s">
        <v>39</v>
      </c>
      <c r="G300" s="549">
        <v>60.79</v>
      </c>
      <c r="H300" s="552">
        <f t="shared" si="55"/>
        <v>77.42</v>
      </c>
      <c r="I300" s="551">
        <f t="shared" si="56"/>
        <v>304.26</v>
      </c>
    </row>
    <row r="301" spans="1:9" ht="63.75">
      <c r="A301" s="256" t="s">
        <v>981</v>
      </c>
      <c r="B301" s="256">
        <v>91793</v>
      </c>
      <c r="C301" s="256" t="s">
        <v>21</v>
      </c>
      <c r="D301" s="217" t="s">
        <v>959</v>
      </c>
      <c r="E301" s="259">
        <v>6.39</v>
      </c>
      <c r="F301" s="256" t="s">
        <v>39</v>
      </c>
      <c r="G301" s="549">
        <v>91.39</v>
      </c>
      <c r="H301" s="550">
        <f t="shared" si="55"/>
        <v>116.39</v>
      </c>
      <c r="I301" s="551">
        <f t="shared" si="56"/>
        <v>743.73</v>
      </c>
    </row>
    <row r="302" spans="1:9">
      <c r="A302" s="92">
        <v>35</v>
      </c>
      <c r="B302" s="93"/>
      <c r="C302" s="93"/>
      <c r="D302" s="94" t="s">
        <v>81</v>
      </c>
      <c r="E302" s="95"/>
      <c r="F302" s="93"/>
      <c r="G302" s="96"/>
      <c r="H302" s="155"/>
      <c r="I302" s="157">
        <f>SUM(I304:I309)</f>
        <v>1665.2</v>
      </c>
    </row>
    <row r="303" spans="1:9">
      <c r="A303" s="97" t="s">
        <v>366</v>
      </c>
      <c r="B303" s="98"/>
      <c r="C303" s="98"/>
      <c r="D303" s="99" t="s">
        <v>83</v>
      </c>
      <c r="E303" s="100"/>
      <c r="F303" s="98"/>
      <c r="G303" s="101"/>
      <c r="H303" s="103"/>
      <c r="I303" s="160"/>
    </row>
    <row r="304" spans="1:9">
      <c r="A304" s="222" t="s">
        <v>367</v>
      </c>
      <c r="B304" s="222" t="s">
        <v>85</v>
      </c>
      <c r="C304" s="222" t="s">
        <v>51</v>
      </c>
      <c r="D304" s="547" t="s">
        <v>86</v>
      </c>
      <c r="E304" s="223">
        <v>0.2</v>
      </c>
      <c r="F304" s="222" t="s">
        <v>32</v>
      </c>
      <c r="G304" s="224">
        <f>'NÚCLEO 01'!$G$133</f>
        <v>135.91999999999999</v>
      </c>
      <c r="H304" s="565">
        <f>ROUND(G304+(G304*$I$6),2)</f>
        <v>173.09</v>
      </c>
      <c r="I304" s="189">
        <f t="shared" ref="I304:I305" si="57">ROUND(H304*E304,2)</f>
        <v>34.619999999999997</v>
      </c>
    </row>
    <row r="305" spans="1:9">
      <c r="A305" s="222" t="s">
        <v>368</v>
      </c>
      <c r="B305" s="525" t="s">
        <v>88</v>
      </c>
      <c r="C305" s="525" t="s">
        <v>30</v>
      </c>
      <c r="D305" s="521" t="s">
        <v>89</v>
      </c>
      <c r="E305" s="548">
        <v>6.77</v>
      </c>
      <c r="F305" s="222" t="s">
        <v>22</v>
      </c>
      <c r="G305" s="224">
        <f>'NÚCLEO 01'!$G$134</f>
        <v>33.450000000000003</v>
      </c>
      <c r="H305" s="565">
        <f>ROUND(G305+(G305*$I$6),2)</f>
        <v>42.6</v>
      </c>
      <c r="I305" s="189">
        <f t="shared" si="57"/>
        <v>288.39999999999998</v>
      </c>
    </row>
    <row r="306" spans="1:9">
      <c r="A306" s="105" t="s">
        <v>369</v>
      </c>
      <c r="B306" s="161"/>
      <c r="C306" s="107"/>
      <c r="D306" s="162" t="s">
        <v>194</v>
      </c>
      <c r="E306" s="109"/>
      <c r="F306" s="83"/>
      <c r="G306" s="110"/>
      <c r="H306" s="163"/>
      <c r="I306" s="164"/>
    </row>
    <row r="307" spans="1:9" ht="38.25">
      <c r="A307" s="222" t="s">
        <v>370</v>
      </c>
      <c r="B307" s="222" t="s">
        <v>93</v>
      </c>
      <c r="C307" s="222" t="s">
        <v>30</v>
      </c>
      <c r="D307" s="538" t="s">
        <v>94</v>
      </c>
      <c r="E307" s="223">
        <v>7.45</v>
      </c>
      <c r="F307" s="222" t="s">
        <v>95</v>
      </c>
      <c r="G307" s="545">
        <f>'NÚCLEO 01'!$G$136</f>
        <v>74.72</v>
      </c>
      <c r="H307" s="565">
        <f>ROUND(G307+(G307*$I$6),2)</f>
        <v>95.16</v>
      </c>
      <c r="I307" s="189">
        <f>ROUND(H307*E307,2)</f>
        <v>708.94</v>
      </c>
    </row>
    <row r="308" spans="1:9">
      <c r="A308" s="105" t="s">
        <v>371</v>
      </c>
      <c r="B308" s="161"/>
      <c r="C308" s="107"/>
      <c r="D308" s="162" t="s">
        <v>195</v>
      </c>
      <c r="E308" s="109"/>
      <c r="F308" s="83"/>
      <c r="G308" s="110"/>
      <c r="H308" s="163"/>
      <c r="I308" s="164"/>
    </row>
    <row r="309" spans="1:9" ht="51">
      <c r="A309" s="222" t="s">
        <v>372</v>
      </c>
      <c r="B309" s="222" t="s">
        <v>99</v>
      </c>
      <c r="C309" s="222" t="s">
        <v>51</v>
      </c>
      <c r="D309" s="538" t="s">
        <v>100</v>
      </c>
      <c r="E309" s="223">
        <v>18.88</v>
      </c>
      <c r="F309" s="222" t="s">
        <v>22</v>
      </c>
      <c r="G309" s="546">
        <f>'NÚCLEO 01'!$G$138</f>
        <v>26.34</v>
      </c>
      <c r="H309" s="565">
        <f>ROUND(G309+(G309*$I$6),2)</f>
        <v>33.54</v>
      </c>
      <c r="I309" s="189">
        <f>ROUND(H309*E309,2)</f>
        <v>633.24</v>
      </c>
    </row>
    <row r="310" spans="1:9">
      <c r="A310" s="92">
        <v>36</v>
      </c>
      <c r="B310" s="93"/>
      <c r="C310" s="93"/>
      <c r="D310" s="94" t="s">
        <v>101</v>
      </c>
      <c r="E310" s="95"/>
      <c r="F310" s="93"/>
      <c r="G310" s="96"/>
      <c r="H310" s="155"/>
      <c r="I310" s="157">
        <f>SUM(I312:I314)</f>
        <v>2854.81</v>
      </c>
    </row>
    <row r="311" spans="1:9">
      <c r="A311" s="97" t="s">
        <v>373</v>
      </c>
      <c r="B311" s="98"/>
      <c r="C311" s="98"/>
      <c r="D311" s="99" t="s">
        <v>103</v>
      </c>
      <c r="E311" s="100"/>
      <c r="F311" s="98"/>
      <c r="G311" s="101"/>
      <c r="H311" s="103"/>
      <c r="I311" s="160"/>
    </row>
    <row r="312" spans="1:9" ht="25.5">
      <c r="A312" s="222" t="s">
        <v>374</v>
      </c>
      <c r="B312" s="222" t="s">
        <v>105</v>
      </c>
      <c r="C312" s="222" t="s">
        <v>51</v>
      </c>
      <c r="D312" s="538" t="s">
        <v>106</v>
      </c>
      <c r="E312" s="223">
        <v>3.08</v>
      </c>
      <c r="F312" s="222" t="s">
        <v>22</v>
      </c>
      <c r="G312" s="224">
        <f>'NÚCLEO 01'!$G$141</f>
        <v>678.81</v>
      </c>
      <c r="H312" s="565">
        <f>ROUND(G312+(G312*$I$6),2)</f>
        <v>864.46</v>
      </c>
      <c r="I312" s="189">
        <f>ROUND(H312*E312,2)</f>
        <v>2662.54</v>
      </c>
    </row>
    <row r="313" spans="1:9">
      <c r="A313" s="539" t="s">
        <v>768</v>
      </c>
      <c r="B313" s="540"/>
      <c r="C313" s="541"/>
      <c r="D313" s="542" t="s">
        <v>112</v>
      </c>
      <c r="E313" s="231"/>
      <c r="F313" s="541"/>
      <c r="G313" s="543"/>
      <c r="H313" s="543"/>
      <c r="I313" s="544"/>
    </row>
    <row r="314" spans="1:9" ht="25.5">
      <c r="A314" s="540" t="s">
        <v>769</v>
      </c>
      <c r="B314" s="540" t="s">
        <v>114</v>
      </c>
      <c r="C314" s="540" t="s">
        <v>51</v>
      </c>
      <c r="D314" s="217" t="s">
        <v>115</v>
      </c>
      <c r="E314" s="231">
        <v>1.1000000000000001</v>
      </c>
      <c r="F314" s="540" t="s">
        <v>39</v>
      </c>
      <c r="G314" s="543">
        <f>'NÚCLEO 01'!$G$143</f>
        <v>137.25</v>
      </c>
      <c r="H314" s="565">
        <f>ROUND(G314+(G314*$I$6),2)</f>
        <v>174.79</v>
      </c>
      <c r="I314" s="189">
        <f>ROUND(H314*E314,2)</f>
        <v>192.27</v>
      </c>
    </row>
    <row r="315" spans="1:9">
      <c r="A315" s="58">
        <v>37</v>
      </c>
      <c r="B315" s="58"/>
      <c r="C315" s="58"/>
      <c r="D315" s="59" t="s">
        <v>121</v>
      </c>
      <c r="E315" s="60"/>
      <c r="F315" s="58"/>
      <c r="G315" s="61"/>
      <c r="H315" s="61"/>
      <c r="I315" s="62">
        <f>SUM(I317:I321)</f>
        <v>2140.11</v>
      </c>
    </row>
    <row r="316" spans="1:9">
      <c r="A316" s="191" t="s">
        <v>375</v>
      </c>
      <c r="B316" s="192"/>
      <c r="C316" s="192"/>
      <c r="D316" s="193" t="s">
        <v>265</v>
      </c>
      <c r="E316" s="187"/>
      <c r="F316" s="192"/>
      <c r="G316" s="188"/>
      <c r="H316" s="188"/>
      <c r="I316" s="194"/>
    </row>
    <row r="317" spans="1:9">
      <c r="A317" s="535" t="s">
        <v>376</v>
      </c>
      <c r="B317" s="535" t="s">
        <v>230</v>
      </c>
      <c r="C317" s="535" t="s">
        <v>30</v>
      </c>
      <c r="D317" s="186" t="s">
        <v>231</v>
      </c>
      <c r="E317" s="187">
        <v>1</v>
      </c>
      <c r="F317" s="535" t="s">
        <v>15</v>
      </c>
      <c r="G317" s="188">
        <f>'NÚCLEO 01'!$G$146</f>
        <v>1211.57</v>
      </c>
      <c r="H317" s="576">
        <v>1409.89</v>
      </c>
      <c r="I317" s="189">
        <f>ROUND(H317*E317,2)</f>
        <v>1409.89</v>
      </c>
    </row>
    <row r="318" spans="1:9">
      <c r="A318" s="191" t="s">
        <v>377</v>
      </c>
      <c r="B318" s="192"/>
      <c r="C318" s="192"/>
      <c r="D318" s="193" t="s">
        <v>234</v>
      </c>
      <c r="E318" s="187"/>
      <c r="F318" s="192"/>
      <c r="G318" s="188"/>
      <c r="H318" s="188"/>
      <c r="I318" s="194"/>
    </row>
    <row r="319" spans="1:9">
      <c r="A319" s="535" t="s">
        <v>378</v>
      </c>
      <c r="B319" s="535" t="s">
        <v>127</v>
      </c>
      <c r="C319" s="535" t="s">
        <v>30</v>
      </c>
      <c r="D319" s="186" t="s">
        <v>128</v>
      </c>
      <c r="E319" s="187">
        <v>1</v>
      </c>
      <c r="F319" s="535" t="s">
        <v>15</v>
      </c>
      <c r="G319" s="188">
        <f>'NÚCLEO 01'!$G$148</f>
        <v>563.65</v>
      </c>
      <c r="H319" s="576">
        <v>656.42</v>
      </c>
      <c r="I319" s="189">
        <f>ROUND(H319*E319,2)</f>
        <v>656.42</v>
      </c>
    </row>
    <row r="320" spans="1:9">
      <c r="A320" s="191" t="s">
        <v>379</v>
      </c>
      <c r="B320" s="192"/>
      <c r="C320" s="192"/>
      <c r="D320" s="193" t="s">
        <v>273</v>
      </c>
      <c r="E320" s="187"/>
      <c r="F320" s="192"/>
      <c r="G320" s="188"/>
      <c r="H320" s="188"/>
      <c r="I320" s="194"/>
    </row>
    <row r="321" spans="1:9">
      <c r="A321" s="535" t="s">
        <v>380</v>
      </c>
      <c r="B321" s="535" t="s">
        <v>274</v>
      </c>
      <c r="C321" s="535" t="s">
        <v>51</v>
      </c>
      <c r="D321" s="186" t="s">
        <v>275</v>
      </c>
      <c r="E321" s="187">
        <v>1</v>
      </c>
      <c r="F321" s="535" t="s">
        <v>15</v>
      </c>
      <c r="G321" s="188">
        <f>'NÚCLEO 01'!$G$150</f>
        <v>57.95</v>
      </c>
      <c r="H321" s="565">
        <f>ROUND(G321+(G321*$I$6),2)</f>
        <v>73.8</v>
      </c>
      <c r="I321" s="189">
        <f>ROUND(H321*E321,2)</f>
        <v>73.8</v>
      </c>
    </row>
    <row r="322" spans="1:9">
      <c r="A322" s="93">
        <v>38</v>
      </c>
      <c r="B322" s="93"/>
      <c r="C322" s="93"/>
      <c r="D322" s="94" t="s">
        <v>129</v>
      </c>
      <c r="E322" s="95"/>
      <c r="F322" s="93"/>
      <c r="G322" s="96"/>
      <c r="H322" s="155"/>
      <c r="I322" s="157">
        <f>SUM(I324:I326)</f>
        <v>745.81</v>
      </c>
    </row>
    <row r="323" spans="1:9">
      <c r="A323" s="225" t="s">
        <v>381</v>
      </c>
      <c r="B323" s="226"/>
      <c r="C323" s="226"/>
      <c r="D323" s="227" t="s">
        <v>266</v>
      </c>
      <c r="E323" s="228"/>
      <c r="F323" s="226"/>
      <c r="G323" s="229"/>
      <c r="H323" s="163"/>
      <c r="I323" s="164"/>
    </row>
    <row r="324" spans="1:9">
      <c r="A324" s="222" t="s">
        <v>382</v>
      </c>
      <c r="B324" s="528" t="s">
        <v>219</v>
      </c>
      <c r="C324" s="222" t="s">
        <v>30</v>
      </c>
      <c r="D324" s="527" t="s">
        <v>220</v>
      </c>
      <c r="E324" s="223">
        <v>2</v>
      </c>
      <c r="F324" s="222" t="s">
        <v>15</v>
      </c>
      <c r="G324" s="224">
        <f>'NÚCLEO 01'!$G$153</f>
        <v>141.62</v>
      </c>
      <c r="H324" s="565">
        <f t="shared" ref="H324:H326" si="58">ROUND(G324+(G324*$I$6),2)</f>
        <v>180.35</v>
      </c>
      <c r="I324" s="189">
        <f t="shared" ref="I324" si="59">ROUND(H324*E324,2)</f>
        <v>360.7</v>
      </c>
    </row>
    <row r="325" spans="1:9">
      <c r="A325" s="531" t="s">
        <v>770</v>
      </c>
      <c r="B325" s="532" t="s">
        <v>631</v>
      </c>
      <c r="C325" s="531" t="s">
        <v>30</v>
      </c>
      <c r="D325" s="533" t="s">
        <v>632</v>
      </c>
      <c r="E325" s="197">
        <v>1</v>
      </c>
      <c r="F325" s="531" t="s">
        <v>15</v>
      </c>
      <c r="G325" s="224">
        <f>'NÚCLEO 01'!$G$154</f>
        <v>127.3</v>
      </c>
      <c r="H325" s="565">
        <f t="shared" si="58"/>
        <v>162.12</v>
      </c>
      <c r="I325" s="583">
        <f>ROUND(H325*E325,2)</f>
        <v>162.12</v>
      </c>
    </row>
    <row r="326" spans="1:9">
      <c r="A326" s="531" t="s">
        <v>771</v>
      </c>
      <c r="B326" s="532" t="s">
        <v>628</v>
      </c>
      <c r="C326" s="531" t="s">
        <v>30</v>
      </c>
      <c r="D326" s="534" t="s">
        <v>629</v>
      </c>
      <c r="E326" s="197">
        <v>3</v>
      </c>
      <c r="F326" s="531" t="s">
        <v>15</v>
      </c>
      <c r="G326" s="224">
        <f>'NÚCLEO 01'!$G$155</f>
        <v>58.37</v>
      </c>
      <c r="H326" s="565">
        <f t="shared" si="58"/>
        <v>74.33</v>
      </c>
      <c r="I326" s="583">
        <f>ROUND(H326*E326,2)</f>
        <v>222.99</v>
      </c>
    </row>
    <row r="327" spans="1:9">
      <c r="A327" s="93">
        <v>39</v>
      </c>
      <c r="B327" s="93"/>
      <c r="C327" s="93"/>
      <c r="D327" s="94" t="s">
        <v>221</v>
      </c>
      <c r="E327" s="95"/>
      <c r="F327" s="93"/>
      <c r="G327" s="96"/>
      <c r="H327" s="155"/>
      <c r="I327" s="157">
        <f>SUM(I329:I329)</f>
        <v>1759.78</v>
      </c>
    </row>
    <row r="328" spans="1:9">
      <c r="A328" s="102" t="s">
        <v>383</v>
      </c>
      <c r="B328" s="98"/>
      <c r="C328" s="98"/>
      <c r="D328" s="99" t="s">
        <v>222</v>
      </c>
      <c r="E328" s="100"/>
      <c r="F328" s="98"/>
      <c r="G328" s="101"/>
      <c r="H328" s="103"/>
      <c r="I328" s="160"/>
    </row>
    <row r="329" spans="1:9">
      <c r="A329" s="222" t="s">
        <v>384</v>
      </c>
      <c r="B329" s="526">
        <f>COMPOSIÇÕES!$A$56</f>
        <v>6</v>
      </c>
      <c r="C329" s="222" t="str">
        <f>COMPOSIÇÕES!$E$56</f>
        <v>COMPOSIÇÃO</v>
      </c>
      <c r="D329" s="594" t="str">
        <f>COMPOSIÇÕES!$C$56</f>
        <v>BANHEIRA EM FIBRA DE VIDRO 0,80X0,42X0,20 DE EMBUTIR</v>
      </c>
      <c r="E329" s="223">
        <v>2</v>
      </c>
      <c r="F329" s="222" t="str">
        <f>COMPOSIÇÕES!$D$56</f>
        <v>UN</v>
      </c>
      <c r="G329" s="224">
        <f>COMPOSIÇÕES!$G$56</f>
        <v>690.92000000000007</v>
      </c>
      <c r="H329" s="565">
        <f>ROUND(G329+(G329*$I$6),2)</f>
        <v>879.89</v>
      </c>
      <c r="I329" s="515">
        <f>ROUND(E329*H329,2)</f>
        <v>1759.78</v>
      </c>
    </row>
    <row r="330" spans="1:9">
      <c r="A330" s="93">
        <v>40</v>
      </c>
      <c r="B330" s="93"/>
      <c r="C330" s="93"/>
      <c r="D330" s="94" t="s">
        <v>141</v>
      </c>
      <c r="E330" s="95"/>
      <c r="F330" s="93"/>
      <c r="G330" s="96"/>
      <c r="H330" s="155"/>
      <c r="I330" s="157">
        <f>SUM(I332:I337)</f>
        <v>672.8</v>
      </c>
    </row>
    <row r="331" spans="1:9">
      <c r="A331" s="225" t="s">
        <v>339</v>
      </c>
      <c r="B331" s="226"/>
      <c r="C331" s="226"/>
      <c r="D331" s="227" t="s">
        <v>143</v>
      </c>
      <c r="E331" s="228"/>
      <c r="F331" s="226"/>
      <c r="G331" s="229"/>
      <c r="H331" s="163"/>
      <c r="I331" s="164"/>
    </row>
    <row r="332" spans="1:9">
      <c r="A332" s="222" t="s">
        <v>385</v>
      </c>
      <c r="B332" s="222" t="s">
        <v>145</v>
      </c>
      <c r="C332" s="222" t="s">
        <v>51</v>
      </c>
      <c r="D332" s="521" t="s">
        <v>146</v>
      </c>
      <c r="E332" s="223">
        <v>12.33</v>
      </c>
      <c r="F332" s="222" t="s">
        <v>22</v>
      </c>
      <c r="G332" s="224">
        <f>'NÚCLEO 01'!$G$161</f>
        <v>24.63</v>
      </c>
      <c r="H332" s="565">
        <f>ROUND(G332+(G332*$I$6),2)</f>
        <v>31.37</v>
      </c>
      <c r="I332" s="189">
        <f>ROUND(H332*E332,2)</f>
        <v>386.79</v>
      </c>
    </row>
    <row r="333" spans="1:9">
      <c r="A333" s="105" t="s">
        <v>386</v>
      </c>
      <c r="B333" s="105"/>
      <c r="C333" s="105"/>
      <c r="D333" s="162" t="s">
        <v>148</v>
      </c>
      <c r="E333" s="112"/>
      <c r="F333" s="113"/>
      <c r="G333" s="114"/>
      <c r="H333" s="163"/>
      <c r="I333" s="164"/>
    </row>
    <row r="334" spans="1:9">
      <c r="A334" s="222" t="s">
        <v>387</v>
      </c>
      <c r="B334" s="525" t="s">
        <v>150</v>
      </c>
      <c r="C334" s="222" t="s">
        <v>51</v>
      </c>
      <c r="D334" s="521" t="s">
        <v>151</v>
      </c>
      <c r="E334" s="223">
        <v>6.6</v>
      </c>
      <c r="F334" s="222" t="s">
        <v>22</v>
      </c>
      <c r="G334" s="224">
        <f>'NÚCLEO 01'!$G$163</f>
        <v>23.41</v>
      </c>
      <c r="H334" s="565">
        <f>ROUND(G334+(G334*$I$6),2)</f>
        <v>29.81</v>
      </c>
      <c r="I334" s="189">
        <f>ROUND(H334*E334,2)</f>
        <v>196.75</v>
      </c>
    </row>
    <row r="335" spans="1:9">
      <c r="A335" s="105" t="s">
        <v>772</v>
      </c>
      <c r="B335" s="111"/>
      <c r="C335" s="105"/>
      <c r="D335" s="108" t="s">
        <v>152</v>
      </c>
      <c r="E335" s="112"/>
      <c r="F335" s="113"/>
      <c r="G335" s="114"/>
      <c r="H335" s="104"/>
      <c r="I335" s="119"/>
    </row>
    <row r="336" spans="1:9" ht="26.25">
      <c r="A336" s="113" t="s">
        <v>773</v>
      </c>
      <c r="B336" s="522" t="s">
        <v>759</v>
      </c>
      <c r="C336" s="113" t="s">
        <v>30</v>
      </c>
      <c r="D336" s="523" t="s">
        <v>760</v>
      </c>
      <c r="E336" s="112">
        <v>2.4</v>
      </c>
      <c r="F336" s="113" t="s">
        <v>22</v>
      </c>
      <c r="G336" s="114">
        <f>'NÚCLEO 01'!$G$165</f>
        <v>5.14</v>
      </c>
      <c r="H336" s="565">
        <f t="shared" ref="H336:H337" si="60">ROUND(G336+(G336*$I$6),2)</f>
        <v>6.55</v>
      </c>
      <c r="I336" s="515">
        <f>ROUND(H336*E336,2)</f>
        <v>15.72</v>
      </c>
    </row>
    <row r="337" spans="1:9" ht="26.25">
      <c r="A337" s="222" t="s">
        <v>774</v>
      </c>
      <c r="B337" s="524" t="s">
        <v>762</v>
      </c>
      <c r="C337" s="222" t="s">
        <v>30</v>
      </c>
      <c r="D337" s="521" t="s">
        <v>763</v>
      </c>
      <c r="E337" s="223">
        <v>2.4</v>
      </c>
      <c r="F337" s="222" t="s">
        <v>22</v>
      </c>
      <c r="G337" s="114">
        <f>'NÚCLEO 01'!$G$166</f>
        <v>24.06</v>
      </c>
      <c r="H337" s="565">
        <f t="shared" si="60"/>
        <v>30.64</v>
      </c>
      <c r="I337" s="515">
        <f>ROUND(H337*E337,2)</f>
        <v>73.540000000000006</v>
      </c>
    </row>
    <row r="338" spans="1:9">
      <c r="A338" s="93">
        <v>41</v>
      </c>
      <c r="B338" s="93"/>
      <c r="C338" s="93"/>
      <c r="D338" s="94" t="s">
        <v>152</v>
      </c>
      <c r="E338" s="95"/>
      <c r="F338" s="93"/>
      <c r="G338" s="96"/>
      <c r="H338" s="155"/>
      <c r="I338" s="157">
        <f>SUM(I340:I342)</f>
        <v>1371.71</v>
      </c>
    </row>
    <row r="339" spans="1:9">
      <c r="A339" s="225" t="s">
        <v>388</v>
      </c>
      <c r="B339" s="226"/>
      <c r="C339" s="226"/>
      <c r="D339" s="227" t="s">
        <v>781</v>
      </c>
      <c r="E339" s="228"/>
      <c r="F339" s="226"/>
      <c r="G339" s="229"/>
      <c r="H339" s="163"/>
      <c r="I339" s="164"/>
    </row>
    <row r="340" spans="1:9">
      <c r="A340" s="222" t="s">
        <v>389</v>
      </c>
      <c r="B340" s="222" t="s">
        <v>223</v>
      </c>
      <c r="C340" s="222" t="s">
        <v>51</v>
      </c>
      <c r="D340" s="521" t="s">
        <v>224</v>
      </c>
      <c r="E340" s="223">
        <v>1.1000000000000001</v>
      </c>
      <c r="F340" s="222" t="s">
        <v>22</v>
      </c>
      <c r="G340" s="224">
        <f>'NÚCLEO 01'!$G$169</f>
        <v>929.46</v>
      </c>
      <c r="H340" s="565">
        <f t="shared" ref="H340" si="61">ROUND(G340+(G340*$I$6),2)</f>
        <v>1183.67</v>
      </c>
      <c r="I340" s="189">
        <f>ROUND(H340*E340,2)</f>
        <v>1302.04</v>
      </c>
    </row>
    <row r="341" spans="1:9">
      <c r="A341" s="414" t="s">
        <v>780</v>
      </c>
      <c r="B341" s="414"/>
      <c r="C341" s="414"/>
      <c r="D341" s="415" t="s">
        <v>779</v>
      </c>
      <c r="E341" s="223"/>
      <c r="F341" s="222"/>
      <c r="G341" s="224"/>
      <c r="H341" s="230"/>
      <c r="I341" s="189"/>
    </row>
    <row r="342" spans="1:9">
      <c r="A342" s="222" t="s">
        <v>782</v>
      </c>
      <c r="B342" s="222">
        <f>COMPOSIÇÕES!$A$64</f>
        <v>7</v>
      </c>
      <c r="C342" s="222" t="str">
        <f>COMPOSIÇÕES!$E$64</f>
        <v>COMPOSIÇÃO</v>
      </c>
      <c r="D342" s="521" t="str">
        <f>COMPOSIÇÕES!$C$64</f>
        <v>REVISÃO E REPARO EM ESQUADRIAS DE FERRO</v>
      </c>
      <c r="E342" s="223">
        <v>1.2</v>
      </c>
      <c r="F342" s="222" t="str">
        <f>COMPOSIÇÕES!$D$64</f>
        <v>M²</v>
      </c>
      <c r="G342" s="224">
        <f>COMPOSIÇÕES!$G$64</f>
        <v>45.59</v>
      </c>
      <c r="H342" s="565">
        <f>ROUND(G342+(G342*$I$6),2)</f>
        <v>58.06</v>
      </c>
      <c r="I342" s="189">
        <f>ROUND(H342*E342,2)</f>
        <v>69.67</v>
      </c>
    </row>
    <row r="343" spans="1:9">
      <c r="A343" s="93">
        <v>42</v>
      </c>
      <c r="B343" s="93"/>
      <c r="C343" s="93"/>
      <c r="D343" s="94" t="s">
        <v>164</v>
      </c>
      <c r="E343" s="95"/>
      <c r="F343" s="93"/>
      <c r="G343" s="96"/>
      <c r="H343" s="155"/>
      <c r="I343" s="157">
        <f>SUM(I345:I350)</f>
        <v>175.88</v>
      </c>
    </row>
    <row r="344" spans="1:9">
      <c r="A344" s="102" t="s">
        <v>390</v>
      </c>
      <c r="B344" s="98"/>
      <c r="C344" s="98"/>
      <c r="D344" s="99" t="s">
        <v>166</v>
      </c>
      <c r="E344" s="100"/>
      <c r="F344" s="98"/>
      <c r="G344" s="101"/>
      <c r="H344" s="103"/>
      <c r="I344" s="103"/>
    </row>
    <row r="345" spans="1:9" ht="26.25">
      <c r="A345" s="83" t="s">
        <v>391</v>
      </c>
      <c r="B345" s="83">
        <f>COMPOSIÇÕES!$A$21</f>
        <v>2</v>
      </c>
      <c r="C345" s="83" t="str">
        <f>COMPOSIÇÕES!$E$21</f>
        <v>COMPOSIÇÃO</v>
      </c>
      <c r="D345" s="163" t="str">
        <f>COMPOSIÇÕES!$C$21</f>
        <v>TOMADA 2P+T PADRAO NBR 14136 CORRENTE 20A-250V E INTERRUPTOR 1 TECLA COM ESPELHO 4'X2'</v>
      </c>
      <c r="E345" s="112">
        <v>1</v>
      </c>
      <c r="F345" s="83" t="str">
        <f>COMPOSIÇÕES!$D$11</f>
        <v>UN</v>
      </c>
      <c r="G345" s="114">
        <f>COMPOSIÇÕES!$G$21</f>
        <v>42.459999999999994</v>
      </c>
      <c r="H345" s="565">
        <f t="shared" ref="H345:H346" si="62">ROUND(G345+(G345*$I$6),2)</f>
        <v>54.07</v>
      </c>
      <c r="I345" s="189">
        <f t="shared" ref="I345:I346" si="63">ROUND(H345*E345,2)</f>
        <v>54.07</v>
      </c>
    </row>
    <row r="346" spans="1:9">
      <c r="A346" s="83" t="s">
        <v>540</v>
      </c>
      <c r="B346" s="517" t="s">
        <v>538</v>
      </c>
      <c r="C346" s="517" t="s">
        <v>51</v>
      </c>
      <c r="D346" s="518" t="s">
        <v>539</v>
      </c>
      <c r="E346" s="519">
        <v>2</v>
      </c>
      <c r="F346" s="517" t="s">
        <v>15</v>
      </c>
      <c r="G346" s="520">
        <f>'NÚCLEO 01'!$G$173</f>
        <v>4.1399999999999997</v>
      </c>
      <c r="H346" s="565">
        <f t="shared" si="62"/>
        <v>5.27</v>
      </c>
      <c r="I346" s="189">
        <f t="shared" si="63"/>
        <v>10.54</v>
      </c>
    </row>
    <row r="347" spans="1:9">
      <c r="A347" s="211" t="s">
        <v>620</v>
      </c>
      <c r="B347" s="226"/>
      <c r="C347" s="226"/>
      <c r="D347" s="227" t="s">
        <v>169</v>
      </c>
      <c r="E347" s="228"/>
      <c r="F347" s="226"/>
      <c r="G347" s="229"/>
      <c r="H347" s="163"/>
      <c r="I347" s="163"/>
    </row>
    <row r="348" spans="1:9" ht="26.25">
      <c r="A348" s="516" t="s">
        <v>775</v>
      </c>
      <c r="B348" s="83" t="s">
        <v>617</v>
      </c>
      <c r="C348" s="83" t="s">
        <v>51</v>
      </c>
      <c r="D348" s="163" t="s">
        <v>618</v>
      </c>
      <c r="E348" s="112">
        <v>1</v>
      </c>
      <c r="F348" s="83" t="s">
        <v>15</v>
      </c>
      <c r="G348" s="114">
        <f>'NÚCLEO 01'!$G$175</f>
        <v>14.93</v>
      </c>
      <c r="H348" s="565">
        <f>ROUND(G348+(G348*$I$6),2)</f>
        <v>19.010000000000002</v>
      </c>
      <c r="I348" s="189">
        <f>ROUND(H348*E348,2)</f>
        <v>19.010000000000002</v>
      </c>
    </row>
    <row r="349" spans="1:9">
      <c r="A349" s="211" t="s">
        <v>621</v>
      </c>
      <c r="B349" s="212"/>
      <c r="C349" s="212"/>
      <c r="D349" s="213" t="s">
        <v>397</v>
      </c>
      <c r="E349" s="214"/>
      <c r="F349" s="212"/>
      <c r="G349" s="199"/>
      <c r="H349" s="215"/>
      <c r="I349" s="198"/>
    </row>
    <row r="350" spans="1:9">
      <c r="A350" s="511" t="s">
        <v>622</v>
      </c>
      <c r="B350" s="511">
        <f>COMPOSIÇÕES!$A$31</f>
        <v>3</v>
      </c>
      <c r="C350" s="511" t="str">
        <f>COMPOSIÇÕES!$E$31</f>
        <v>COMPOSIÇÃO</v>
      </c>
      <c r="D350" s="512" t="str">
        <f>COMPOSIÇÕES!$C$31</f>
        <v>RECOLOCAÇÃO DE CHUVEIRO</v>
      </c>
      <c r="E350" s="513">
        <v>2</v>
      </c>
      <c r="F350" s="511" t="str">
        <f>COMPOSIÇÕES!$D$31</f>
        <v>UN</v>
      </c>
      <c r="G350" s="514">
        <f>COMPOSIÇÕES!$G$31</f>
        <v>36.22</v>
      </c>
      <c r="H350" s="565">
        <f>ROUND(G350+(G350*$I$6),2)</f>
        <v>46.13</v>
      </c>
      <c r="I350" s="567">
        <f>ROUND(H350*E350,2)</f>
        <v>92.26</v>
      </c>
    </row>
    <row r="351" spans="1:9">
      <c r="A351" s="58">
        <v>43</v>
      </c>
      <c r="B351" s="58"/>
      <c r="C351" s="58"/>
      <c r="D351" s="59" t="s">
        <v>171</v>
      </c>
      <c r="E351" s="60"/>
      <c r="F351" s="58"/>
      <c r="G351" s="61"/>
      <c r="H351" s="61"/>
      <c r="I351" s="62">
        <f>SUM(I352:I354)</f>
        <v>279.29999999999995</v>
      </c>
    </row>
    <row r="352" spans="1:9">
      <c r="A352" s="146" t="s">
        <v>392</v>
      </c>
      <c r="B352" s="146"/>
      <c r="C352" s="146"/>
      <c r="D352" s="71" t="s">
        <v>180</v>
      </c>
      <c r="E352" s="149"/>
      <c r="F352" s="45"/>
      <c r="G352" s="46"/>
      <c r="H352" s="65"/>
      <c r="I352" s="147"/>
    </row>
    <row r="353" spans="1:9">
      <c r="A353" s="216" t="s">
        <v>393</v>
      </c>
      <c r="B353" s="216" t="s">
        <v>182</v>
      </c>
      <c r="C353" s="216" t="s">
        <v>51</v>
      </c>
      <c r="D353" s="510" t="s">
        <v>183</v>
      </c>
      <c r="E353" s="218">
        <v>2</v>
      </c>
      <c r="F353" s="216" t="s">
        <v>15</v>
      </c>
      <c r="G353" s="217">
        <f>'NÚCLEO 01'!$G$182</f>
        <v>63.18</v>
      </c>
      <c r="H353" s="565">
        <f t="shared" ref="H353:H354" si="64">ROUND(G353+(G353*$I$6),2)</f>
        <v>80.459999999999994</v>
      </c>
      <c r="I353" s="189">
        <f t="shared" ref="I353" si="65">ROUND(H353*E353,2)</f>
        <v>160.91999999999999</v>
      </c>
    </row>
    <row r="354" spans="1:9">
      <c r="A354" s="216" t="s">
        <v>783</v>
      </c>
      <c r="B354" s="216" t="s">
        <v>185</v>
      </c>
      <c r="C354" s="216" t="s">
        <v>51</v>
      </c>
      <c r="D354" s="217" t="s">
        <v>186</v>
      </c>
      <c r="E354" s="218">
        <v>2</v>
      </c>
      <c r="F354" s="216" t="s">
        <v>15</v>
      </c>
      <c r="G354" s="217">
        <f>'NÚCLEO 01'!$G$183</f>
        <v>46.48</v>
      </c>
      <c r="H354" s="565">
        <f t="shared" si="64"/>
        <v>59.19</v>
      </c>
      <c r="I354" s="189">
        <f>ROUND(H354*E354,2)</f>
        <v>118.38</v>
      </c>
    </row>
    <row r="355" spans="1:9">
      <c r="A355" s="132"/>
      <c r="B355" s="132"/>
      <c r="C355" s="132"/>
      <c r="D355" s="133" t="s">
        <v>398</v>
      </c>
      <c r="E355" s="132"/>
      <c r="F355" s="132"/>
      <c r="G355" s="132"/>
      <c r="H355" s="134"/>
      <c r="I355" s="420">
        <f>I356+I450</f>
        <v>81854.89</v>
      </c>
    </row>
    <row r="356" spans="1:9">
      <c r="A356" s="135"/>
      <c r="B356" s="135"/>
      <c r="C356" s="135"/>
      <c r="D356" s="136" t="s">
        <v>24</v>
      </c>
      <c r="E356" s="135"/>
      <c r="F356" s="135"/>
      <c r="G356" s="135"/>
      <c r="H356" s="137"/>
      <c r="I356" s="138">
        <f>I357+I378+I387+I395+I404+I413+I420+I425+I431+I444</f>
        <v>66624.800000000003</v>
      </c>
    </row>
    <row r="357" spans="1:9">
      <c r="A357" s="139">
        <v>44</v>
      </c>
      <c r="B357" s="122"/>
      <c r="C357" s="122"/>
      <c r="D357" s="123" t="s">
        <v>25</v>
      </c>
      <c r="E357" s="122"/>
      <c r="F357" s="122"/>
      <c r="G357" s="122"/>
      <c r="H357" s="124"/>
      <c r="I357" s="125">
        <f>SUM(I359:I377)</f>
        <v>3834.18</v>
      </c>
    </row>
    <row r="358" spans="1:9">
      <c r="A358" s="140" t="s">
        <v>399</v>
      </c>
      <c r="B358" s="127"/>
      <c r="C358" s="127"/>
      <c r="D358" s="141" t="s">
        <v>27</v>
      </c>
      <c r="E358" s="127"/>
      <c r="F358" s="127"/>
      <c r="G358" s="127"/>
      <c r="H358" s="130"/>
      <c r="I358" s="131"/>
    </row>
    <row r="359" spans="1:9" ht="25.5">
      <c r="A359" s="541" t="s">
        <v>400</v>
      </c>
      <c r="B359" s="541" t="s">
        <v>29</v>
      </c>
      <c r="C359" s="541" t="s">
        <v>30</v>
      </c>
      <c r="D359" s="589" t="s">
        <v>31</v>
      </c>
      <c r="E359" s="590">
        <v>1.64</v>
      </c>
      <c r="F359" s="541" t="s">
        <v>32</v>
      </c>
      <c r="G359" s="588">
        <f>'NÚCLEO 01'!$G$17</f>
        <v>300.23</v>
      </c>
      <c r="H359" s="537">
        <f t="shared" ref="H359:H367" si="66">ROUND(G359+(G359*$I$6),2)</f>
        <v>382.34</v>
      </c>
      <c r="I359" s="189">
        <f t="shared" ref="I359:I377" si="67">ROUND(H359*E359,2)</f>
        <v>627.04</v>
      </c>
    </row>
    <row r="360" spans="1:9">
      <c r="A360" s="541" t="s">
        <v>401</v>
      </c>
      <c r="B360" s="541" t="s">
        <v>34</v>
      </c>
      <c r="C360" s="541" t="s">
        <v>30</v>
      </c>
      <c r="D360" s="589" t="s">
        <v>35</v>
      </c>
      <c r="E360" s="590">
        <v>12</v>
      </c>
      <c r="F360" s="541" t="s">
        <v>22</v>
      </c>
      <c r="G360" s="588">
        <f>'NÚCLEO 01'!$G$18</f>
        <v>4.5</v>
      </c>
      <c r="H360" s="537">
        <f t="shared" si="66"/>
        <v>5.73</v>
      </c>
      <c r="I360" s="189">
        <f t="shared" si="67"/>
        <v>68.760000000000005</v>
      </c>
    </row>
    <row r="361" spans="1:9" ht="25.5">
      <c r="A361" s="541" t="s">
        <v>402</v>
      </c>
      <c r="B361" s="540" t="s">
        <v>37</v>
      </c>
      <c r="C361" s="540" t="s">
        <v>30</v>
      </c>
      <c r="D361" s="217" t="s">
        <v>38</v>
      </c>
      <c r="E361" s="231">
        <v>30</v>
      </c>
      <c r="F361" s="540" t="s">
        <v>39</v>
      </c>
      <c r="G361" s="588">
        <f>'NÚCLEO 01'!$G$19</f>
        <v>6</v>
      </c>
      <c r="H361" s="537">
        <f t="shared" si="66"/>
        <v>7.64</v>
      </c>
      <c r="I361" s="189">
        <f t="shared" si="67"/>
        <v>229.2</v>
      </c>
    </row>
    <row r="362" spans="1:9">
      <c r="A362" s="541" t="s">
        <v>403</v>
      </c>
      <c r="B362" s="540" t="s">
        <v>41</v>
      </c>
      <c r="C362" s="540" t="s">
        <v>30</v>
      </c>
      <c r="D362" s="217" t="s">
        <v>42</v>
      </c>
      <c r="E362" s="231">
        <v>78.94</v>
      </c>
      <c r="F362" s="540" t="s">
        <v>22</v>
      </c>
      <c r="G362" s="588">
        <f>'NÚCLEO 01'!$G$20</f>
        <v>4.21</v>
      </c>
      <c r="H362" s="537">
        <f t="shared" si="66"/>
        <v>5.36</v>
      </c>
      <c r="I362" s="189">
        <f t="shared" si="67"/>
        <v>423.12</v>
      </c>
    </row>
    <row r="363" spans="1:9">
      <c r="A363" s="541" t="s">
        <v>404</v>
      </c>
      <c r="B363" s="540" t="s">
        <v>44</v>
      </c>
      <c r="C363" s="540" t="s">
        <v>30</v>
      </c>
      <c r="D363" s="217" t="s">
        <v>45</v>
      </c>
      <c r="E363" s="231">
        <v>4</v>
      </c>
      <c r="F363" s="540" t="s">
        <v>15</v>
      </c>
      <c r="G363" s="588">
        <f>'NÚCLEO 01'!$G$21</f>
        <v>9.27</v>
      </c>
      <c r="H363" s="537">
        <f t="shared" si="66"/>
        <v>11.81</v>
      </c>
      <c r="I363" s="189">
        <f t="shared" si="67"/>
        <v>47.24</v>
      </c>
    </row>
    <row r="364" spans="1:9">
      <c r="A364" s="541" t="s">
        <v>405</v>
      </c>
      <c r="B364" s="540" t="s">
        <v>47</v>
      </c>
      <c r="C364" s="540" t="s">
        <v>30</v>
      </c>
      <c r="D364" s="217" t="s">
        <v>48</v>
      </c>
      <c r="E364" s="231">
        <v>2</v>
      </c>
      <c r="F364" s="540" t="s">
        <v>15</v>
      </c>
      <c r="G364" s="588">
        <f>'NÚCLEO 01'!$G$22</f>
        <v>40.18</v>
      </c>
      <c r="H364" s="537">
        <f t="shared" si="66"/>
        <v>51.17</v>
      </c>
      <c r="I364" s="189">
        <f t="shared" si="67"/>
        <v>102.34</v>
      </c>
    </row>
    <row r="365" spans="1:9">
      <c r="A365" s="541" t="s">
        <v>406</v>
      </c>
      <c r="B365" s="216" t="s">
        <v>50</v>
      </c>
      <c r="C365" s="216" t="s">
        <v>51</v>
      </c>
      <c r="D365" s="591" t="s">
        <v>52</v>
      </c>
      <c r="E365" s="592">
        <v>2</v>
      </c>
      <c r="F365" s="540" t="s">
        <v>15</v>
      </c>
      <c r="G365" s="588">
        <f>'NÚCLEO 01'!$G$23</f>
        <v>14.47</v>
      </c>
      <c r="H365" s="537">
        <f t="shared" si="66"/>
        <v>18.43</v>
      </c>
      <c r="I365" s="189">
        <f t="shared" si="67"/>
        <v>36.86</v>
      </c>
    </row>
    <row r="366" spans="1:9">
      <c r="A366" s="541" t="s">
        <v>407</v>
      </c>
      <c r="B366" s="216" t="s">
        <v>54</v>
      </c>
      <c r="C366" s="216" t="s">
        <v>51</v>
      </c>
      <c r="D366" s="591" t="s">
        <v>55</v>
      </c>
      <c r="E366" s="592">
        <v>12</v>
      </c>
      <c r="F366" s="540" t="s">
        <v>15</v>
      </c>
      <c r="G366" s="588">
        <f>'NÚCLEO 01'!$G$24</f>
        <v>5.69</v>
      </c>
      <c r="H366" s="537">
        <f t="shared" si="66"/>
        <v>7.25</v>
      </c>
      <c r="I366" s="189">
        <f t="shared" si="67"/>
        <v>87</v>
      </c>
    </row>
    <row r="367" spans="1:9" ht="25.5">
      <c r="A367" s="541" t="s">
        <v>408</v>
      </c>
      <c r="B367" s="216" t="s">
        <v>57</v>
      </c>
      <c r="C367" s="216" t="s">
        <v>30</v>
      </c>
      <c r="D367" s="591" t="s">
        <v>58</v>
      </c>
      <c r="E367" s="592">
        <v>8</v>
      </c>
      <c r="F367" s="540" t="s">
        <v>15</v>
      </c>
      <c r="G367" s="588">
        <f>'NÚCLEO 01'!$G$25</f>
        <v>36.74</v>
      </c>
      <c r="H367" s="537">
        <f t="shared" si="66"/>
        <v>46.79</v>
      </c>
      <c r="I367" s="189">
        <f t="shared" si="67"/>
        <v>374.32</v>
      </c>
    </row>
    <row r="368" spans="1:9">
      <c r="A368" s="541" t="s">
        <v>409</v>
      </c>
      <c r="B368" s="216" t="s">
        <v>60</v>
      </c>
      <c r="C368" s="216" t="s">
        <v>51</v>
      </c>
      <c r="D368" s="591" t="s">
        <v>61</v>
      </c>
      <c r="E368" s="592">
        <v>17</v>
      </c>
      <c r="F368" s="540" t="s">
        <v>15</v>
      </c>
      <c r="G368" s="588">
        <f>'NÚCLEO 01'!$G$26</f>
        <v>10.58</v>
      </c>
      <c r="H368" s="537">
        <f>ROUND(G368+(G368*$I$6),2)</f>
        <v>13.47</v>
      </c>
      <c r="I368" s="189">
        <f t="shared" si="67"/>
        <v>228.99</v>
      </c>
    </row>
    <row r="369" spans="1:9" ht="25.5">
      <c r="A369" s="541" t="s">
        <v>410</v>
      </c>
      <c r="B369" s="216" t="s">
        <v>63</v>
      </c>
      <c r="C369" s="216" t="s">
        <v>51</v>
      </c>
      <c r="D369" s="591" t="s">
        <v>64</v>
      </c>
      <c r="E369" s="592">
        <v>4</v>
      </c>
      <c r="F369" s="540" t="s">
        <v>15</v>
      </c>
      <c r="G369" s="588">
        <f>'NÚCLEO 01'!$G$27</f>
        <v>4.41</v>
      </c>
      <c r="H369" s="537">
        <f t="shared" ref="H369:H377" si="68">ROUND(G369+(G369*$I$6),2)</f>
        <v>5.62</v>
      </c>
      <c r="I369" s="189">
        <f t="shared" si="67"/>
        <v>22.48</v>
      </c>
    </row>
    <row r="370" spans="1:9">
      <c r="A370" s="541" t="s">
        <v>411</v>
      </c>
      <c r="B370" s="216" t="s">
        <v>66</v>
      </c>
      <c r="C370" s="216" t="s">
        <v>51</v>
      </c>
      <c r="D370" s="591" t="s">
        <v>67</v>
      </c>
      <c r="E370" s="592">
        <v>18</v>
      </c>
      <c r="F370" s="540" t="s">
        <v>15</v>
      </c>
      <c r="G370" s="588">
        <f>'NÚCLEO 01'!$G$28</f>
        <v>24.06</v>
      </c>
      <c r="H370" s="537">
        <f t="shared" si="68"/>
        <v>30.64</v>
      </c>
      <c r="I370" s="189">
        <f t="shared" si="67"/>
        <v>551.52</v>
      </c>
    </row>
    <row r="371" spans="1:9" ht="25.5">
      <c r="A371" s="541" t="s">
        <v>412</v>
      </c>
      <c r="B371" s="216">
        <v>97660</v>
      </c>
      <c r="C371" s="216" t="s">
        <v>21</v>
      </c>
      <c r="D371" s="591" t="s">
        <v>69</v>
      </c>
      <c r="E371" s="592">
        <v>3</v>
      </c>
      <c r="F371" s="540" t="s">
        <v>15</v>
      </c>
      <c r="G371" s="588">
        <f>'NÚCLEO 01'!$G$29</f>
        <v>0.62</v>
      </c>
      <c r="H371" s="537">
        <f t="shared" si="68"/>
        <v>0.79</v>
      </c>
      <c r="I371" s="189">
        <f t="shared" si="67"/>
        <v>2.37</v>
      </c>
    </row>
    <row r="372" spans="1:9" ht="25.5">
      <c r="A372" s="541" t="s">
        <v>413</v>
      </c>
      <c r="B372" s="216" t="s">
        <v>71</v>
      </c>
      <c r="C372" s="216" t="s">
        <v>30</v>
      </c>
      <c r="D372" s="591" t="s">
        <v>72</v>
      </c>
      <c r="E372" s="592">
        <v>8</v>
      </c>
      <c r="F372" s="540" t="s">
        <v>15</v>
      </c>
      <c r="G372" s="588">
        <f>'NÚCLEO 01'!$G$30</f>
        <v>2.25</v>
      </c>
      <c r="H372" s="537">
        <f t="shared" si="68"/>
        <v>2.87</v>
      </c>
      <c r="I372" s="189">
        <f t="shared" si="67"/>
        <v>22.96</v>
      </c>
    </row>
    <row r="373" spans="1:9" ht="25.5">
      <c r="A373" s="541" t="s">
        <v>414</v>
      </c>
      <c r="B373" s="216" t="s">
        <v>74</v>
      </c>
      <c r="C373" s="216" t="s">
        <v>51</v>
      </c>
      <c r="D373" s="589" t="s">
        <v>75</v>
      </c>
      <c r="E373" s="540">
        <v>0.06</v>
      </c>
      <c r="F373" s="540" t="s">
        <v>32</v>
      </c>
      <c r="G373" s="588">
        <f>'NÚCLEO 01'!$G$31</f>
        <v>58.08</v>
      </c>
      <c r="H373" s="537">
        <f t="shared" si="68"/>
        <v>73.959999999999994</v>
      </c>
      <c r="I373" s="189">
        <f t="shared" si="67"/>
        <v>4.4400000000000004</v>
      </c>
    </row>
    <row r="374" spans="1:9" ht="25.5">
      <c r="A374" s="541" t="s">
        <v>415</v>
      </c>
      <c r="B374" s="216" t="s">
        <v>76</v>
      </c>
      <c r="C374" s="216" t="s">
        <v>30</v>
      </c>
      <c r="D374" s="589" t="s">
        <v>77</v>
      </c>
      <c r="E374" s="540">
        <v>1.36</v>
      </c>
      <c r="F374" s="540" t="s">
        <v>22</v>
      </c>
      <c r="G374" s="588">
        <f>'NÚCLEO 01'!$G$32</f>
        <v>27.02</v>
      </c>
      <c r="H374" s="537">
        <f t="shared" si="68"/>
        <v>34.409999999999997</v>
      </c>
      <c r="I374" s="189">
        <f t="shared" si="67"/>
        <v>46.8</v>
      </c>
    </row>
    <row r="375" spans="1:9">
      <c r="A375" s="541" t="s">
        <v>416</v>
      </c>
      <c r="B375" s="561" t="s">
        <v>190</v>
      </c>
      <c r="C375" s="561" t="s">
        <v>30</v>
      </c>
      <c r="D375" s="562" t="s">
        <v>191</v>
      </c>
      <c r="E375" s="83">
        <v>6.72</v>
      </c>
      <c r="F375" s="83" t="s">
        <v>39</v>
      </c>
      <c r="G375" s="588">
        <f>'NÚCLEO 01'!$G$33</f>
        <v>12.22</v>
      </c>
      <c r="H375" s="537">
        <f t="shared" si="68"/>
        <v>15.56</v>
      </c>
      <c r="I375" s="530">
        <f t="shared" si="67"/>
        <v>104.56</v>
      </c>
    </row>
    <row r="376" spans="1:9">
      <c r="A376" s="541" t="s">
        <v>417</v>
      </c>
      <c r="B376" s="561" t="s">
        <v>199</v>
      </c>
      <c r="C376" s="561" t="s">
        <v>30</v>
      </c>
      <c r="D376" s="562" t="s">
        <v>200</v>
      </c>
      <c r="E376" s="563">
        <v>3.2</v>
      </c>
      <c r="F376" s="83" t="s">
        <v>22</v>
      </c>
      <c r="G376" s="588">
        <f>'NÚCLEO 01'!$G$34</f>
        <v>23.43</v>
      </c>
      <c r="H376" s="537">
        <f t="shared" si="68"/>
        <v>29.84</v>
      </c>
      <c r="I376" s="530">
        <f t="shared" si="67"/>
        <v>95.49</v>
      </c>
    </row>
    <row r="377" spans="1:9">
      <c r="A377" s="541" t="s">
        <v>418</v>
      </c>
      <c r="B377" s="561" t="s">
        <v>225</v>
      </c>
      <c r="C377" s="561" t="s">
        <v>30</v>
      </c>
      <c r="D377" s="562" t="s">
        <v>226</v>
      </c>
      <c r="E377" s="563">
        <v>1</v>
      </c>
      <c r="F377" s="83" t="s">
        <v>15</v>
      </c>
      <c r="G377" s="588">
        <f>'NÚCLEO 01'!$G$35</f>
        <v>595.75</v>
      </c>
      <c r="H377" s="537">
        <f t="shared" si="68"/>
        <v>758.69</v>
      </c>
      <c r="I377" s="530">
        <f t="shared" si="67"/>
        <v>758.69</v>
      </c>
    </row>
    <row r="378" spans="1:9">
      <c r="A378" s="139">
        <v>45</v>
      </c>
      <c r="B378" s="142"/>
      <c r="C378" s="142"/>
      <c r="D378" s="143" t="s">
        <v>78</v>
      </c>
      <c r="E378" s="142"/>
      <c r="F378" s="142"/>
      <c r="G378" s="142"/>
      <c r="H378" s="124"/>
      <c r="I378" s="125">
        <f>SUM(I380:I386)</f>
        <v>7884.51</v>
      </c>
    </row>
    <row r="379" spans="1:9">
      <c r="A379" s="144" t="s">
        <v>419</v>
      </c>
      <c r="B379" s="128"/>
      <c r="C379" s="128"/>
      <c r="D379" s="145" t="s">
        <v>80</v>
      </c>
      <c r="E379" s="128"/>
      <c r="F379" s="128"/>
      <c r="G379" s="128"/>
      <c r="H379" s="130"/>
      <c r="I379" s="131"/>
    </row>
    <row r="380" spans="1:9" ht="63.75">
      <c r="A380" s="256" t="s">
        <v>420</v>
      </c>
      <c r="B380" s="256">
        <v>91792</v>
      </c>
      <c r="C380" s="256" t="s">
        <v>21</v>
      </c>
      <c r="D380" s="217" t="s">
        <v>958</v>
      </c>
      <c r="E380" s="259">
        <v>1.5</v>
      </c>
      <c r="F380" s="256" t="s">
        <v>39</v>
      </c>
      <c r="G380" s="549">
        <v>60.79</v>
      </c>
      <c r="H380" s="552">
        <f t="shared" ref="H380:H386" si="69">ROUND(G380+(G380*$I$6),2)</f>
        <v>77.42</v>
      </c>
      <c r="I380" s="551">
        <f t="shared" ref="I380:I386" si="70">ROUND(H380*E380,2)</f>
        <v>116.13</v>
      </c>
    </row>
    <row r="381" spans="1:9" ht="63.75">
      <c r="A381" s="256" t="s">
        <v>982</v>
      </c>
      <c r="B381" s="256">
        <v>91793</v>
      </c>
      <c r="C381" s="256" t="s">
        <v>21</v>
      </c>
      <c r="D381" s="217" t="s">
        <v>959</v>
      </c>
      <c r="E381" s="259">
        <v>25.02</v>
      </c>
      <c r="F381" s="256" t="s">
        <v>39</v>
      </c>
      <c r="G381" s="549">
        <v>91.39</v>
      </c>
      <c r="H381" s="550">
        <f t="shared" si="69"/>
        <v>116.39</v>
      </c>
      <c r="I381" s="551">
        <f t="shared" si="70"/>
        <v>2912.08</v>
      </c>
    </row>
    <row r="382" spans="1:9" ht="63.75">
      <c r="A382" s="256" t="s">
        <v>983</v>
      </c>
      <c r="B382" s="256">
        <v>91795</v>
      </c>
      <c r="C382" s="256" t="s">
        <v>21</v>
      </c>
      <c r="D382" s="217" t="s">
        <v>960</v>
      </c>
      <c r="E382" s="259">
        <v>18.96</v>
      </c>
      <c r="F382" s="256" t="s">
        <v>39</v>
      </c>
      <c r="G382" s="549">
        <v>72.75</v>
      </c>
      <c r="H382" s="550">
        <f t="shared" si="69"/>
        <v>92.65</v>
      </c>
      <c r="I382" s="551">
        <f t="shared" si="70"/>
        <v>1756.64</v>
      </c>
    </row>
    <row r="383" spans="1:9" ht="25.5">
      <c r="A383" s="256" t="s">
        <v>984</v>
      </c>
      <c r="B383" s="256" t="s">
        <v>961</v>
      </c>
      <c r="C383" s="256" t="s">
        <v>51</v>
      </c>
      <c r="D383" s="217" t="s">
        <v>962</v>
      </c>
      <c r="E383" s="259">
        <v>2</v>
      </c>
      <c r="F383" s="256" t="s">
        <v>15</v>
      </c>
      <c r="G383" s="549">
        <v>73.39</v>
      </c>
      <c r="H383" s="550">
        <f t="shared" si="69"/>
        <v>93.46</v>
      </c>
      <c r="I383" s="551">
        <f t="shared" si="70"/>
        <v>186.92</v>
      </c>
    </row>
    <row r="384" spans="1:9">
      <c r="A384" s="256" t="s">
        <v>985</v>
      </c>
      <c r="B384" s="256" t="s">
        <v>956</v>
      </c>
      <c r="C384" s="256" t="s">
        <v>51</v>
      </c>
      <c r="D384" s="217" t="s">
        <v>957</v>
      </c>
      <c r="E384" s="259">
        <v>8</v>
      </c>
      <c r="F384" s="256" t="s">
        <v>15</v>
      </c>
      <c r="G384" s="549">
        <v>97.27</v>
      </c>
      <c r="H384" s="550">
        <f t="shared" si="69"/>
        <v>123.87</v>
      </c>
      <c r="I384" s="551">
        <f t="shared" si="70"/>
        <v>990.96</v>
      </c>
    </row>
    <row r="385" spans="1:9" ht="25.5">
      <c r="A385" s="256" t="s">
        <v>986</v>
      </c>
      <c r="B385" s="256">
        <f>COMPOSIÇÕES!$A$70</f>
        <v>8</v>
      </c>
      <c r="C385" s="256" t="str">
        <f>COMPOSIÇÕES!$E$70</f>
        <v>COMPOSIÇÃO</v>
      </c>
      <c r="D385" s="217" t="str">
        <f>COMPOSIÇÕES!$C$70</f>
        <v>CAIXA DE INSPEÇÃO E PASSAGEM PVC ESGOTO - 41L COM PROLONGADO DE 20CM</v>
      </c>
      <c r="E385" s="259">
        <v>2</v>
      </c>
      <c r="F385" s="256" t="s">
        <v>15</v>
      </c>
      <c r="G385" s="549">
        <f>COMPOSIÇÕES!$G$70</f>
        <v>337.14</v>
      </c>
      <c r="H385" s="550">
        <f t="shared" si="69"/>
        <v>429.35</v>
      </c>
      <c r="I385" s="551">
        <f t="shared" si="70"/>
        <v>858.7</v>
      </c>
    </row>
    <row r="386" spans="1:9">
      <c r="A386" s="256" t="s">
        <v>987</v>
      </c>
      <c r="B386" s="256">
        <f>COMPOSIÇÕES!$A$77</f>
        <v>9</v>
      </c>
      <c r="C386" s="256" t="str">
        <f>COMPOSIÇÕES!$E$77</f>
        <v>COMPOSIÇÃO</v>
      </c>
      <c r="D386" s="549" t="str">
        <f>COMPOSIÇÕES!$C$77</f>
        <v xml:space="preserve">RALO LINEAR SIFONADO COM GRELHA - 90CM </v>
      </c>
      <c r="E386" s="259">
        <v>4</v>
      </c>
      <c r="F386" s="256" t="s">
        <v>15</v>
      </c>
      <c r="G386" s="549">
        <f>COMPOSIÇÕES!$G$77</f>
        <v>208.69000000000003</v>
      </c>
      <c r="H386" s="550">
        <f t="shared" si="69"/>
        <v>265.77</v>
      </c>
      <c r="I386" s="551">
        <f t="shared" si="70"/>
        <v>1063.08</v>
      </c>
    </row>
    <row r="387" spans="1:9">
      <c r="A387" s="139">
        <v>46</v>
      </c>
      <c r="B387" s="142"/>
      <c r="C387" s="142"/>
      <c r="D387" s="143" t="s">
        <v>81</v>
      </c>
      <c r="E387" s="142"/>
      <c r="F387" s="142"/>
      <c r="G387" s="142"/>
      <c r="H387" s="124"/>
      <c r="I387" s="125">
        <f>SUM(I388:I394)</f>
        <v>7834.62</v>
      </c>
    </row>
    <row r="388" spans="1:9">
      <c r="A388" s="144" t="s">
        <v>421</v>
      </c>
      <c r="B388" s="128"/>
      <c r="C388" s="128"/>
      <c r="D388" s="145" t="s">
        <v>83</v>
      </c>
      <c r="E388" s="128"/>
      <c r="F388" s="128"/>
      <c r="G388" s="128"/>
      <c r="H388" s="130"/>
      <c r="I388" s="131"/>
    </row>
    <row r="389" spans="1:9">
      <c r="A389" s="540" t="s">
        <v>422</v>
      </c>
      <c r="B389" s="540" t="s">
        <v>85</v>
      </c>
      <c r="C389" s="540" t="s">
        <v>51</v>
      </c>
      <c r="D389" s="585" t="s">
        <v>86</v>
      </c>
      <c r="E389" s="231">
        <v>0.98</v>
      </c>
      <c r="F389" s="540" t="s">
        <v>32</v>
      </c>
      <c r="G389" s="543">
        <f>'NÚCLEO 01'!$G$47</f>
        <v>135.91999999999999</v>
      </c>
      <c r="H389" s="537">
        <f>ROUND(G389+(G389*$I$6),2)</f>
        <v>173.09</v>
      </c>
      <c r="I389" s="189">
        <f>ROUND(H389*E389,2)</f>
        <v>169.63</v>
      </c>
    </row>
    <row r="390" spans="1:9">
      <c r="A390" s="540" t="s">
        <v>423</v>
      </c>
      <c r="B390" s="540" t="s">
        <v>88</v>
      </c>
      <c r="C390" s="540" t="s">
        <v>30</v>
      </c>
      <c r="D390" s="262" t="s">
        <v>89</v>
      </c>
      <c r="E390" s="231">
        <v>32.82</v>
      </c>
      <c r="F390" s="540" t="s">
        <v>22</v>
      </c>
      <c r="G390" s="543">
        <f>'NÚCLEO 01'!$G$48</f>
        <v>33.450000000000003</v>
      </c>
      <c r="H390" s="529">
        <f>ROUND(G390+(G390*$I$6),2)</f>
        <v>42.6</v>
      </c>
      <c r="I390" s="189">
        <f>ROUND(H390*E390,2)</f>
        <v>1398.13</v>
      </c>
    </row>
    <row r="391" spans="1:9">
      <c r="A391" s="586" t="s">
        <v>424</v>
      </c>
      <c r="B391" s="217"/>
      <c r="C391" s="217"/>
      <c r="D391" s="587" t="s">
        <v>91</v>
      </c>
      <c r="E391" s="217"/>
      <c r="F391" s="217"/>
      <c r="G391" s="217"/>
      <c r="H391" s="537"/>
      <c r="I391" s="189"/>
    </row>
    <row r="392" spans="1:9" ht="38.25">
      <c r="A392" s="540" t="s">
        <v>425</v>
      </c>
      <c r="B392" s="540" t="s">
        <v>93</v>
      </c>
      <c r="C392" s="540" t="s">
        <v>30</v>
      </c>
      <c r="D392" s="217" t="s">
        <v>94</v>
      </c>
      <c r="E392" s="231">
        <v>35.46</v>
      </c>
      <c r="F392" s="540" t="s">
        <v>95</v>
      </c>
      <c r="G392" s="588">
        <f>'NÚCLEO 01'!$G$50</f>
        <v>74.72</v>
      </c>
      <c r="H392" s="537">
        <f>ROUND(G392+(G392*$I$6),2)</f>
        <v>95.16</v>
      </c>
      <c r="I392" s="189">
        <f>ROUND(H392*E392,2)</f>
        <v>3374.37</v>
      </c>
    </row>
    <row r="393" spans="1:9">
      <c r="A393" s="586" t="s">
        <v>426</v>
      </c>
      <c r="B393" s="217"/>
      <c r="C393" s="217"/>
      <c r="D393" s="587" t="s">
        <v>97</v>
      </c>
      <c r="E393" s="217"/>
      <c r="F393" s="217"/>
      <c r="G393" s="217"/>
      <c r="H393" s="537"/>
      <c r="I393" s="189"/>
    </row>
    <row r="394" spans="1:9" ht="38.25">
      <c r="A394" s="540" t="s">
        <v>427</v>
      </c>
      <c r="B394" s="540" t="s">
        <v>99</v>
      </c>
      <c r="C394" s="540" t="s">
        <v>51</v>
      </c>
      <c r="D394" s="217" t="s">
        <v>201</v>
      </c>
      <c r="E394" s="231">
        <v>86.24</v>
      </c>
      <c r="F394" s="540" t="s">
        <v>22</v>
      </c>
      <c r="G394" s="584">
        <f>'NÚCLEO 01'!$G$52</f>
        <v>26.34</v>
      </c>
      <c r="H394" s="537">
        <f>ROUND(G394+(G394*$I$6),2)</f>
        <v>33.54</v>
      </c>
      <c r="I394" s="189">
        <f>ROUND(H394*E394,2)</f>
        <v>2892.49</v>
      </c>
    </row>
    <row r="395" spans="1:9">
      <c r="A395" s="58">
        <v>47</v>
      </c>
      <c r="B395" s="58"/>
      <c r="C395" s="58"/>
      <c r="D395" s="59" t="s">
        <v>101</v>
      </c>
      <c r="E395" s="60"/>
      <c r="F395" s="58"/>
      <c r="G395" s="61"/>
      <c r="H395" s="61"/>
      <c r="I395" s="62">
        <f>SUM(I396:I403)</f>
        <v>15710.69</v>
      </c>
    </row>
    <row r="396" spans="1:9">
      <c r="A396" s="182" t="s">
        <v>428</v>
      </c>
      <c r="B396" s="170"/>
      <c r="C396" s="170"/>
      <c r="D396" s="183" t="s">
        <v>103</v>
      </c>
      <c r="E396" s="231"/>
      <c r="F396" s="170"/>
      <c r="G396" s="178"/>
      <c r="H396" s="178"/>
      <c r="I396" s="184"/>
    </row>
    <row r="397" spans="1:9" ht="25.5">
      <c r="A397" s="540" t="s">
        <v>429</v>
      </c>
      <c r="B397" s="540" t="s">
        <v>105</v>
      </c>
      <c r="C397" s="540" t="s">
        <v>51</v>
      </c>
      <c r="D397" s="217" t="s">
        <v>106</v>
      </c>
      <c r="E397" s="231">
        <v>1.36</v>
      </c>
      <c r="F397" s="540" t="s">
        <v>22</v>
      </c>
      <c r="G397" s="543">
        <f>'NÚCLEO 01'!$G$55</f>
        <v>678.81</v>
      </c>
      <c r="H397" s="596">
        <f>ROUND(G397+(G397*$I$6),2)</f>
        <v>864.46</v>
      </c>
      <c r="I397" s="189">
        <f>ROUND(H397*E397,2)</f>
        <v>1175.67</v>
      </c>
    </row>
    <row r="398" spans="1:9">
      <c r="A398" s="539" t="s">
        <v>430</v>
      </c>
      <c r="B398" s="540"/>
      <c r="C398" s="541"/>
      <c r="D398" s="542" t="s">
        <v>108</v>
      </c>
      <c r="E398" s="231"/>
      <c r="F398" s="541"/>
      <c r="G398" s="543"/>
      <c r="H398" s="544"/>
      <c r="I398" s="544"/>
    </row>
    <row r="399" spans="1:9" ht="38.25">
      <c r="A399" s="540" t="s">
        <v>431</v>
      </c>
      <c r="B399" s="540">
        <v>102253</v>
      </c>
      <c r="C399" s="540" t="s">
        <v>21</v>
      </c>
      <c r="D399" s="217" t="s">
        <v>110</v>
      </c>
      <c r="E399" s="231">
        <v>12</v>
      </c>
      <c r="F399" s="540" t="s">
        <v>95</v>
      </c>
      <c r="G399" s="584">
        <f>'NÚCLEO 01'!$G$57</f>
        <v>787.69</v>
      </c>
      <c r="H399" s="596">
        <f>ROUND(G399+(G399*$I$6),2)</f>
        <v>1003.12</v>
      </c>
      <c r="I399" s="189">
        <f>ROUND(H399*E399,2)</f>
        <v>12037.44</v>
      </c>
    </row>
    <row r="400" spans="1:9">
      <c r="A400" s="539" t="s">
        <v>432</v>
      </c>
      <c r="B400" s="540"/>
      <c r="C400" s="541"/>
      <c r="D400" s="542" t="s">
        <v>112</v>
      </c>
      <c r="E400" s="231"/>
      <c r="F400" s="541"/>
      <c r="G400" s="543"/>
      <c r="H400" s="544"/>
      <c r="I400" s="544"/>
    </row>
    <row r="401" spans="1:9" ht="25.5">
      <c r="A401" s="540" t="s">
        <v>433</v>
      </c>
      <c r="B401" s="540" t="s">
        <v>114</v>
      </c>
      <c r="C401" s="540" t="s">
        <v>51</v>
      </c>
      <c r="D401" s="217" t="s">
        <v>115</v>
      </c>
      <c r="E401" s="231">
        <v>7.8</v>
      </c>
      <c r="F401" s="540" t="s">
        <v>39</v>
      </c>
      <c r="G401" s="543">
        <f>'NÚCLEO 01'!$G$59</f>
        <v>137.25</v>
      </c>
      <c r="H401" s="596">
        <f>ROUND(G401+(G401*$I$6),2)</f>
        <v>174.79</v>
      </c>
      <c r="I401" s="189">
        <f>ROUND(H401*E401,2)</f>
        <v>1363.36</v>
      </c>
    </row>
    <row r="402" spans="1:9">
      <c r="A402" s="539" t="s">
        <v>434</v>
      </c>
      <c r="B402" s="540"/>
      <c r="C402" s="541"/>
      <c r="D402" s="542" t="s">
        <v>117</v>
      </c>
      <c r="E402" s="231"/>
      <c r="F402" s="541"/>
      <c r="G402" s="543"/>
      <c r="H402" s="544"/>
      <c r="I402" s="544"/>
    </row>
    <row r="403" spans="1:9" ht="25.5">
      <c r="A403" s="540" t="s">
        <v>435</v>
      </c>
      <c r="B403" s="540" t="s">
        <v>119</v>
      </c>
      <c r="C403" s="540" t="s">
        <v>51</v>
      </c>
      <c r="D403" s="217" t="s">
        <v>120</v>
      </c>
      <c r="E403" s="231">
        <v>2.16</v>
      </c>
      <c r="F403" s="540" t="s">
        <v>22</v>
      </c>
      <c r="G403" s="543">
        <f>'NÚCLEO 01'!$G$61</f>
        <v>412.33</v>
      </c>
      <c r="H403" s="596">
        <f>ROUND(G403+(G403*$I$6),2)</f>
        <v>525.1</v>
      </c>
      <c r="I403" s="189">
        <f>ROUND(H403*E403,2)</f>
        <v>1134.22</v>
      </c>
    </row>
    <row r="404" spans="1:9">
      <c r="A404" s="58">
        <v>48</v>
      </c>
      <c r="B404" s="58"/>
      <c r="C404" s="58"/>
      <c r="D404" s="59" t="s">
        <v>121</v>
      </c>
      <c r="E404" s="60"/>
      <c r="F404" s="58"/>
      <c r="G404" s="61"/>
      <c r="H404" s="61"/>
      <c r="I404" s="62">
        <f>SUM(I406:I412)</f>
        <v>7146.7999999999984</v>
      </c>
    </row>
    <row r="405" spans="1:9">
      <c r="A405" s="63" t="s">
        <v>436</v>
      </c>
      <c r="B405" s="37"/>
      <c r="C405" s="37"/>
      <c r="D405" s="64" t="s">
        <v>123</v>
      </c>
      <c r="E405" s="43"/>
      <c r="F405" s="37"/>
      <c r="G405" s="53"/>
      <c r="H405" s="53"/>
      <c r="I405" s="81"/>
    </row>
    <row r="406" spans="1:9">
      <c r="A406" s="535" t="s">
        <v>437</v>
      </c>
      <c r="B406" s="535" t="s">
        <v>125</v>
      </c>
      <c r="C406" s="535" t="s">
        <v>51</v>
      </c>
      <c r="D406" s="186" t="s">
        <v>126</v>
      </c>
      <c r="E406" s="187">
        <v>4</v>
      </c>
      <c r="F406" s="535" t="s">
        <v>15</v>
      </c>
      <c r="G406" s="188">
        <f>'NÚCLEO 01'!$G$64</f>
        <v>112.2</v>
      </c>
      <c r="H406" s="576">
        <f>ROUND(G406+(G406*$I$6),2)</f>
        <v>142.88999999999999</v>
      </c>
      <c r="I406" s="189">
        <f>ROUND(H406*E406,2)</f>
        <v>571.55999999999995</v>
      </c>
    </row>
    <row r="407" spans="1:9">
      <c r="A407" s="191" t="s">
        <v>438</v>
      </c>
      <c r="B407" s="192"/>
      <c r="C407" s="192"/>
      <c r="D407" s="193" t="s">
        <v>234</v>
      </c>
      <c r="E407" s="187"/>
      <c r="F407" s="192"/>
      <c r="G407" s="188"/>
      <c r="H407" s="188"/>
      <c r="I407" s="194"/>
    </row>
    <row r="408" spans="1:9">
      <c r="A408" s="535" t="s">
        <v>439</v>
      </c>
      <c r="B408" s="535" t="s">
        <v>127</v>
      </c>
      <c r="C408" s="535" t="s">
        <v>30</v>
      </c>
      <c r="D408" s="186" t="s">
        <v>128</v>
      </c>
      <c r="E408" s="187">
        <v>8</v>
      </c>
      <c r="F408" s="535" t="s">
        <v>15</v>
      </c>
      <c r="G408" s="188">
        <f>'NÚCLEO 01'!$G$66</f>
        <v>563.65</v>
      </c>
      <c r="H408" s="576">
        <f>ROUND(G408+(G408*$I$6),2)</f>
        <v>717.81</v>
      </c>
      <c r="I408" s="189">
        <f>ROUND(H408*E408,2)</f>
        <v>5742.48</v>
      </c>
    </row>
    <row r="409" spans="1:9">
      <c r="A409" s="191" t="s">
        <v>440</v>
      </c>
      <c r="B409" s="192"/>
      <c r="C409" s="192"/>
      <c r="D409" s="193" t="s">
        <v>270</v>
      </c>
      <c r="E409" s="187"/>
      <c r="F409" s="192"/>
      <c r="G409" s="188"/>
      <c r="H409" s="188"/>
      <c r="I409" s="194"/>
    </row>
    <row r="410" spans="1:9">
      <c r="A410" s="535" t="s">
        <v>441</v>
      </c>
      <c r="B410" s="535" t="s">
        <v>271</v>
      </c>
      <c r="C410" s="535" t="s">
        <v>51</v>
      </c>
      <c r="D410" s="186" t="s">
        <v>272</v>
      </c>
      <c r="E410" s="187">
        <v>4</v>
      </c>
      <c r="F410" s="535" t="s">
        <v>15</v>
      </c>
      <c r="G410" s="188">
        <f>'NÚCLEO 01'!$G$68</f>
        <v>47.58</v>
      </c>
      <c r="H410" s="576">
        <f>ROUND(G410+(G410*$I$6),2)</f>
        <v>60.59</v>
      </c>
      <c r="I410" s="189">
        <f>ROUND(H410*E410,2)</f>
        <v>242.36</v>
      </c>
    </row>
    <row r="411" spans="1:9">
      <c r="A411" s="191" t="s">
        <v>442</v>
      </c>
      <c r="B411" s="192"/>
      <c r="C411" s="192"/>
      <c r="D411" s="193" t="s">
        <v>273</v>
      </c>
      <c r="E411" s="187"/>
      <c r="F411" s="192"/>
      <c r="G411" s="188"/>
      <c r="H411" s="188"/>
      <c r="I411" s="194"/>
    </row>
    <row r="412" spans="1:9">
      <c r="A412" s="535" t="s">
        <v>443</v>
      </c>
      <c r="B412" s="535" t="s">
        <v>274</v>
      </c>
      <c r="C412" s="535" t="s">
        <v>51</v>
      </c>
      <c r="D412" s="186" t="s">
        <v>275</v>
      </c>
      <c r="E412" s="187">
        <v>8</v>
      </c>
      <c r="F412" s="535" t="s">
        <v>15</v>
      </c>
      <c r="G412" s="188">
        <f>'NÚCLEO 01'!$G$70</f>
        <v>57.95</v>
      </c>
      <c r="H412" s="576">
        <f>ROUND(G412+(G412*$I$6),2)</f>
        <v>73.8</v>
      </c>
      <c r="I412" s="189">
        <f>ROUND(H412*E412,2)</f>
        <v>590.4</v>
      </c>
    </row>
    <row r="413" spans="1:9">
      <c r="A413" s="58">
        <v>49</v>
      </c>
      <c r="B413" s="58"/>
      <c r="C413" s="58"/>
      <c r="D413" s="59" t="s">
        <v>129</v>
      </c>
      <c r="E413" s="60"/>
      <c r="F413" s="58"/>
      <c r="G413" s="61"/>
      <c r="H413" s="61"/>
      <c r="I413" s="62">
        <f>SUM(I414:I419)</f>
        <v>2759.6400000000003</v>
      </c>
    </row>
    <row r="414" spans="1:9">
      <c r="A414" s="63" t="s">
        <v>444</v>
      </c>
      <c r="B414" s="37"/>
      <c r="C414" s="37"/>
      <c r="D414" s="64" t="s">
        <v>131</v>
      </c>
      <c r="E414" s="43"/>
      <c r="F414" s="37"/>
      <c r="G414" s="53"/>
      <c r="H414" s="53"/>
      <c r="I414" s="81"/>
    </row>
    <row r="415" spans="1:9" ht="25.5">
      <c r="A415" s="535" t="s">
        <v>445</v>
      </c>
      <c r="B415" s="535" t="s">
        <v>133</v>
      </c>
      <c r="C415" s="535" t="s">
        <v>30</v>
      </c>
      <c r="D415" s="186" t="s">
        <v>134</v>
      </c>
      <c r="E415" s="187">
        <v>4</v>
      </c>
      <c r="F415" s="535" t="s">
        <v>15</v>
      </c>
      <c r="G415" s="575">
        <f>'NÚCLEO 01'!$G$73</f>
        <v>110.35</v>
      </c>
      <c r="H415" s="576">
        <f t="shared" ref="H415:H416" si="71">ROUND(G415+(G415*$I$6),2)</f>
        <v>140.53</v>
      </c>
      <c r="I415" s="195">
        <f>ROUND(H415*E415,2)</f>
        <v>562.12</v>
      </c>
    </row>
    <row r="416" spans="1:9">
      <c r="A416" s="535" t="s">
        <v>446</v>
      </c>
      <c r="B416" s="535" t="s">
        <v>136</v>
      </c>
      <c r="C416" s="535" t="s">
        <v>30</v>
      </c>
      <c r="D416" s="186" t="s">
        <v>137</v>
      </c>
      <c r="E416" s="187">
        <v>2</v>
      </c>
      <c r="F416" s="535" t="s">
        <v>15</v>
      </c>
      <c r="G416" s="575">
        <f>'NÚCLEO 01'!$G$74</f>
        <v>61.74</v>
      </c>
      <c r="H416" s="576">
        <f t="shared" si="71"/>
        <v>78.63</v>
      </c>
      <c r="I416" s="195">
        <f>ROUND(H416*E416,2)</f>
        <v>157.26</v>
      </c>
    </row>
    <row r="417" spans="1:9">
      <c r="A417" s="577" t="s">
        <v>447</v>
      </c>
      <c r="B417" s="578"/>
      <c r="C417" s="535"/>
      <c r="D417" s="579" t="s">
        <v>139</v>
      </c>
      <c r="E417" s="187"/>
      <c r="F417" s="535"/>
      <c r="G417" s="575"/>
      <c r="H417" s="580"/>
      <c r="I417" s="581"/>
    </row>
    <row r="418" spans="1:9">
      <c r="A418" s="531" t="s">
        <v>448</v>
      </c>
      <c r="B418" s="532" t="s">
        <v>631</v>
      </c>
      <c r="C418" s="531" t="s">
        <v>30</v>
      </c>
      <c r="D418" s="533" t="s">
        <v>632</v>
      </c>
      <c r="E418" s="197">
        <v>8</v>
      </c>
      <c r="F418" s="531" t="s">
        <v>15</v>
      </c>
      <c r="G418" s="582">
        <f>'NÚCLEO 01'!$G$76</f>
        <v>127.3</v>
      </c>
      <c r="H418" s="576">
        <f t="shared" ref="H418:H419" si="72">ROUND(G418+(G418*$I$6),2)</f>
        <v>162.12</v>
      </c>
      <c r="I418" s="583">
        <f>ROUND(H418*E418,2)</f>
        <v>1296.96</v>
      </c>
    </row>
    <row r="419" spans="1:9">
      <c r="A419" s="531" t="s">
        <v>696</v>
      </c>
      <c r="B419" s="532" t="s">
        <v>628</v>
      </c>
      <c r="C419" s="531" t="s">
        <v>30</v>
      </c>
      <c r="D419" s="534" t="s">
        <v>629</v>
      </c>
      <c r="E419" s="197">
        <v>10</v>
      </c>
      <c r="F419" s="531" t="s">
        <v>15</v>
      </c>
      <c r="G419" s="582">
        <f>'NÚCLEO 01'!$G$77</f>
        <v>58.37</v>
      </c>
      <c r="H419" s="576">
        <f t="shared" si="72"/>
        <v>74.33</v>
      </c>
      <c r="I419" s="583">
        <f>ROUND(H419*E419,2)</f>
        <v>743.3</v>
      </c>
    </row>
    <row r="420" spans="1:9">
      <c r="A420" s="58">
        <v>50</v>
      </c>
      <c r="B420" s="58"/>
      <c r="C420" s="58"/>
      <c r="D420" s="59" t="s">
        <v>141</v>
      </c>
      <c r="E420" s="60"/>
      <c r="F420" s="58"/>
      <c r="G420" s="61"/>
      <c r="H420" s="61"/>
      <c r="I420" s="62">
        <f>SUM(I421:I424)</f>
        <v>2257.9499999999998</v>
      </c>
    </row>
    <row r="421" spans="1:9">
      <c r="A421" s="63" t="s">
        <v>452</v>
      </c>
      <c r="B421" s="37"/>
      <c r="C421" s="37"/>
      <c r="D421" s="64" t="s">
        <v>143</v>
      </c>
      <c r="E421" s="187"/>
      <c r="F421" s="37"/>
      <c r="G421" s="53"/>
      <c r="H421" s="53"/>
      <c r="I421" s="81"/>
    </row>
    <row r="422" spans="1:9">
      <c r="A422" s="535" t="s">
        <v>449</v>
      </c>
      <c r="B422" s="535" t="s">
        <v>145</v>
      </c>
      <c r="C422" s="535" t="s">
        <v>51</v>
      </c>
      <c r="D422" s="186" t="s">
        <v>146</v>
      </c>
      <c r="E422" s="187">
        <v>40.6</v>
      </c>
      <c r="F422" s="535" t="s">
        <v>22</v>
      </c>
      <c r="G422" s="188">
        <f>'NÚCLEO 01'!$G$80</f>
        <v>24.63</v>
      </c>
      <c r="H422" s="574">
        <f>ROUND(G422+(G422*$I$6),2)</f>
        <v>31.37</v>
      </c>
      <c r="I422" s="189">
        <f>ROUND(H422*E422,2)</f>
        <v>1273.6199999999999</v>
      </c>
    </row>
    <row r="423" spans="1:9">
      <c r="A423" s="191" t="s">
        <v>450</v>
      </c>
      <c r="B423" s="191"/>
      <c r="C423" s="191"/>
      <c r="D423" s="200" t="s">
        <v>148</v>
      </c>
      <c r="E423" s="187"/>
      <c r="F423" s="192"/>
      <c r="G423" s="188"/>
      <c r="H423" s="188"/>
      <c r="I423" s="194"/>
    </row>
    <row r="424" spans="1:9">
      <c r="A424" s="535" t="s">
        <v>451</v>
      </c>
      <c r="B424" s="535" t="s">
        <v>150</v>
      </c>
      <c r="C424" s="535" t="s">
        <v>51</v>
      </c>
      <c r="D424" s="186" t="s">
        <v>151</v>
      </c>
      <c r="E424" s="187">
        <v>33.020000000000003</v>
      </c>
      <c r="F424" s="535" t="s">
        <v>22</v>
      </c>
      <c r="G424" s="188">
        <f>'NÚCLEO 01'!$G$82</f>
        <v>23.41</v>
      </c>
      <c r="H424" s="574">
        <f>ROUND(G424+(G424*$I$6),2)</f>
        <v>29.81</v>
      </c>
      <c r="I424" s="189">
        <f>ROUND(H424*E424,2)</f>
        <v>984.33</v>
      </c>
    </row>
    <row r="425" spans="1:9">
      <c r="A425" s="58">
        <v>51</v>
      </c>
      <c r="B425" s="58"/>
      <c r="C425" s="58"/>
      <c r="D425" s="59" t="s">
        <v>152</v>
      </c>
      <c r="E425" s="60"/>
      <c r="F425" s="58"/>
      <c r="G425" s="61"/>
      <c r="H425" s="61"/>
      <c r="I425" s="62">
        <f>SUM(I426:I430)</f>
        <v>16674.87</v>
      </c>
    </row>
    <row r="426" spans="1:9">
      <c r="A426" s="63" t="s">
        <v>453</v>
      </c>
      <c r="B426" s="37"/>
      <c r="C426" s="37"/>
      <c r="D426" s="64" t="s">
        <v>154</v>
      </c>
      <c r="E426" s="187"/>
      <c r="F426" s="37"/>
      <c r="G426" s="53"/>
      <c r="H426" s="53"/>
      <c r="I426" s="81"/>
    </row>
    <row r="427" spans="1:9" ht="25.5">
      <c r="A427" s="535" t="s">
        <v>454</v>
      </c>
      <c r="B427" s="535" t="s">
        <v>156</v>
      </c>
      <c r="C427" s="535" t="s">
        <v>51</v>
      </c>
      <c r="D427" s="186" t="s">
        <v>157</v>
      </c>
      <c r="E427" s="187">
        <v>3.36</v>
      </c>
      <c r="F427" s="535" t="s">
        <v>22</v>
      </c>
      <c r="G427" s="188">
        <f>'NÚCLEO 01'!$G$85</f>
        <v>1162.04</v>
      </c>
      <c r="H427" s="565">
        <f>ROUND(G427+(G427*$I$6),2)</f>
        <v>1479.86</v>
      </c>
      <c r="I427" s="195">
        <f>ROUND(H427*E427,2)</f>
        <v>4972.33</v>
      </c>
    </row>
    <row r="428" spans="1:9" ht="25.5">
      <c r="A428" s="569" t="s">
        <v>456</v>
      </c>
      <c r="B428" s="569" t="s">
        <v>228</v>
      </c>
      <c r="C428" s="569" t="s">
        <v>51</v>
      </c>
      <c r="D428" s="570" t="s">
        <v>229</v>
      </c>
      <c r="E428" s="571">
        <v>4.62</v>
      </c>
      <c r="F428" s="569" t="s">
        <v>22</v>
      </c>
      <c r="G428" s="188">
        <f>'NÚCLEO 01'!$G$86</f>
        <v>906.27</v>
      </c>
      <c r="H428" s="565">
        <f>ROUND(G428+(G428*$I$6),2)</f>
        <v>1154.1300000000001</v>
      </c>
      <c r="I428" s="195">
        <f>ROUND(H428*E428,2)</f>
        <v>5332.08</v>
      </c>
    </row>
    <row r="429" spans="1:9">
      <c r="A429" s="201" t="s">
        <v>455</v>
      </c>
      <c r="B429" s="202"/>
      <c r="C429" s="202"/>
      <c r="D429" s="196" t="s">
        <v>160</v>
      </c>
      <c r="E429" s="203"/>
      <c r="F429" s="202"/>
      <c r="G429" s="203"/>
      <c r="H429" s="204"/>
      <c r="I429" s="205"/>
    </row>
    <row r="430" spans="1:9">
      <c r="A430" s="202" t="s">
        <v>457</v>
      </c>
      <c r="B430" s="202" t="s">
        <v>162</v>
      </c>
      <c r="C430" s="202" t="s">
        <v>51</v>
      </c>
      <c r="D430" s="572" t="s">
        <v>163</v>
      </c>
      <c r="E430" s="573">
        <v>3.2</v>
      </c>
      <c r="F430" s="202" t="s">
        <v>22</v>
      </c>
      <c r="G430" s="195">
        <f>'NÚCLEO 01'!$G$88</f>
        <v>1563.23</v>
      </c>
      <c r="H430" s="565">
        <f>ROUND(G430+(G430*$I$6),2)</f>
        <v>1990.77</v>
      </c>
      <c r="I430" s="189">
        <f>ROUND(H430*E430,2)</f>
        <v>6370.46</v>
      </c>
    </row>
    <row r="431" spans="1:9">
      <c r="A431" s="58">
        <v>52</v>
      </c>
      <c r="B431" s="58"/>
      <c r="C431" s="58"/>
      <c r="D431" s="59" t="s">
        <v>164</v>
      </c>
      <c r="E431" s="60"/>
      <c r="F431" s="58"/>
      <c r="G431" s="61"/>
      <c r="H431" s="61"/>
      <c r="I431" s="62">
        <f>SUM(I432:I443)</f>
        <v>964.37000000000012</v>
      </c>
    </row>
    <row r="432" spans="1:9">
      <c r="A432" s="206" t="s">
        <v>458</v>
      </c>
      <c r="B432" s="207"/>
      <c r="C432" s="207"/>
      <c r="D432" s="208" t="s">
        <v>166</v>
      </c>
      <c r="E432" s="197"/>
      <c r="F432" s="207"/>
      <c r="G432" s="209"/>
      <c r="H432" s="209"/>
      <c r="I432" s="210"/>
    </row>
    <row r="433" spans="1:9" ht="26.25">
      <c r="A433" s="531" t="s">
        <v>459</v>
      </c>
      <c r="B433" s="83">
        <f>COMPOSIÇÕES!$A$11</f>
        <v>1</v>
      </c>
      <c r="C433" s="83" t="str">
        <f>COMPOSIÇÕES!$E$11</f>
        <v>COMPOSIÇÃO</v>
      </c>
      <c r="D433" s="163" t="str">
        <f>COMPOSIÇÕES!$C$11</f>
        <v>TOMADA 2P+T PADRAO NBR 14136 CORRENTE 20A-250V E INTERRUPTOR 2 TECLAS COM ESPELHO 4'X4'</v>
      </c>
      <c r="E433" s="112">
        <v>2</v>
      </c>
      <c r="F433" s="83" t="str">
        <f>COMPOSIÇÕES!$D$11</f>
        <v>UN</v>
      </c>
      <c r="G433" s="114">
        <f>COMPOSIÇÕES!$G$11</f>
        <v>55.47</v>
      </c>
      <c r="H433" s="565">
        <f t="shared" ref="H433:H434" si="73">ROUND(G433+(G433*$I$6),2)</f>
        <v>70.64</v>
      </c>
      <c r="I433" s="189">
        <f>ROUND(H433*E433,2)</f>
        <v>141.28</v>
      </c>
    </row>
    <row r="434" spans="1:9">
      <c r="A434" s="566" t="s">
        <v>460</v>
      </c>
      <c r="B434" s="517" t="s">
        <v>538</v>
      </c>
      <c r="C434" s="517" t="s">
        <v>51</v>
      </c>
      <c r="D434" s="518" t="s">
        <v>539</v>
      </c>
      <c r="E434" s="519">
        <v>6</v>
      </c>
      <c r="F434" s="517" t="s">
        <v>15</v>
      </c>
      <c r="G434" s="520">
        <f>'NÚCLEO 01'!$G$92</f>
        <v>4.1399999999999997</v>
      </c>
      <c r="H434" s="565">
        <f t="shared" si="73"/>
        <v>5.27</v>
      </c>
      <c r="I434" s="189">
        <f t="shared" ref="I434" si="74">ROUND(H434*E434,2)</f>
        <v>31.62</v>
      </c>
    </row>
    <row r="435" spans="1:9">
      <c r="A435" s="211" t="s">
        <v>462</v>
      </c>
      <c r="B435" s="226"/>
      <c r="C435" s="226"/>
      <c r="D435" s="227" t="s">
        <v>169</v>
      </c>
      <c r="E435" s="228"/>
      <c r="F435" s="226"/>
      <c r="G435" s="229"/>
      <c r="H435" s="163"/>
      <c r="I435" s="163"/>
    </row>
    <row r="436" spans="1:9" ht="26.25">
      <c r="A436" s="516" t="s">
        <v>461</v>
      </c>
      <c r="B436" s="83">
        <f>COMPOSIÇÕES!$A$50</f>
        <v>5</v>
      </c>
      <c r="C436" s="83" t="str">
        <f>COMPOSIÇÕES!$E$50</f>
        <v>COMPOSIÇÃO</v>
      </c>
      <c r="D436" s="163" t="str">
        <f>COMPOSIÇÕES!$C$50</f>
        <v>LAMPADA LED TUBULAR VIDRO DE 18W C/TEMPERATURA DE COR 4000° K</v>
      </c>
      <c r="E436" s="112">
        <v>4</v>
      </c>
      <c r="F436" s="83" t="s">
        <v>15</v>
      </c>
      <c r="G436" s="114">
        <f>COMPOSIÇÕES!$G$50</f>
        <v>22.98</v>
      </c>
      <c r="H436" s="565">
        <f t="shared" ref="H436:H437" si="75">ROUND(G436+(G436*$I$6),2)</f>
        <v>29.27</v>
      </c>
      <c r="I436" s="189">
        <f>ROUND(H436*E436,2)</f>
        <v>117.08</v>
      </c>
    </row>
    <row r="437" spans="1:9" ht="26.25">
      <c r="A437" s="516" t="s">
        <v>619</v>
      </c>
      <c r="B437" s="83" t="s">
        <v>617</v>
      </c>
      <c r="C437" s="83" t="s">
        <v>51</v>
      </c>
      <c r="D437" s="163" t="s">
        <v>618</v>
      </c>
      <c r="E437" s="112">
        <v>8</v>
      </c>
      <c r="F437" s="83" t="s">
        <v>15</v>
      </c>
      <c r="G437" s="114">
        <f>'NÚCLEO 01'!$G$94</f>
        <v>14.93</v>
      </c>
      <c r="H437" s="565">
        <f t="shared" si="75"/>
        <v>19.010000000000002</v>
      </c>
      <c r="I437" s="189">
        <f>ROUND(H437*E437,2)</f>
        <v>152.08000000000001</v>
      </c>
    </row>
    <row r="438" spans="1:9">
      <c r="A438" s="211" t="s">
        <v>463</v>
      </c>
      <c r="B438" s="212"/>
      <c r="C438" s="212"/>
      <c r="D438" s="213" t="s">
        <v>397</v>
      </c>
      <c r="E438" s="214"/>
      <c r="F438" s="212"/>
      <c r="G438" s="199"/>
      <c r="H438" s="215"/>
      <c r="I438" s="198"/>
    </row>
    <row r="439" spans="1:9">
      <c r="A439" s="511" t="s">
        <v>464</v>
      </c>
      <c r="B439" s="511">
        <f>COMPOSIÇÕES!$A$31</f>
        <v>3</v>
      </c>
      <c r="C439" s="511" t="str">
        <f>COMPOSIÇÕES!$E$31</f>
        <v>COMPOSIÇÃO</v>
      </c>
      <c r="D439" s="512" t="str">
        <f>COMPOSIÇÕES!$C$31</f>
        <v>RECOLOCAÇÃO DE CHUVEIRO</v>
      </c>
      <c r="E439" s="513">
        <v>6</v>
      </c>
      <c r="F439" s="511" t="str">
        <f>COMPOSIÇÕES!$D$31</f>
        <v>UN</v>
      </c>
      <c r="G439" s="514">
        <f>COMPOSIÇÕES!$G$31</f>
        <v>36.22</v>
      </c>
      <c r="H439" s="565">
        <f>ROUND(G439+(G439*$I$6),2)</f>
        <v>46.13</v>
      </c>
      <c r="I439" s="567">
        <f>ROUND(H439*E439,2)</f>
        <v>276.77999999999997</v>
      </c>
    </row>
    <row r="440" spans="1:9">
      <c r="A440" s="211" t="s">
        <v>572</v>
      </c>
      <c r="B440" s="212"/>
      <c r="C440" s="212"/>
      <c r="D440" s="213" t="s">
        <v>559</v>
      </c>
      <c r="E440" s="214"/>
      <c r="F440" s="212"/>
      <c r="G440" s="199"/>
      <c r="H440" s="215"/>
      <c r="I440" s="198"/>
    </row>
    <row r="441" spans="1:9" ht="25.5">
      <c r="A441" s="212" t="s">
        <v>573</v>
      </c>
      <c r="B441" s="212" t="s">
        <v>556</v>
      </c>
      <c r="C441" s="212" t="s">
        <v>51</v>
      </c>
      <c r="D441" s="199" t="s">
        <v>555</v>
      </c>
      <c r="E441" s="214">
        <v>2.34</v>
      </c>
      <c r="F441" s="212" t="s">
        <v>39</v>
      </c>
      <c r="G441" s="568">
        <f>'NÚCLEO 01'!$G$98</f>
        <v>9.1</v>
      </c>
      <c r="H441" s="565">
        <f t="shared" ref="H441:H443" si="76">ROUND(G441+(G441*$I$6),2)</f>
        <v>11.59</v>
      </c>
      <c r="I441" s="567">
        <f>ROUND(H441*E441,2)</f>
        <v>27.12</v>
      </c>
    </row>
    <row r="442" spans="1:9">
      <c r="A442" s="212" t="s">
        <v>574</v>
      </c>
      <c r="B442" s="212">
        <f>COMPOSIÇÕES!$A$39</f>
        <v>4</v>
      </c>
      <c r="C442" s="212" t="str">
        <f>COMPOSIÇÕES!$E$39</f>
        <v>COMPOSIÇÃO</v>
      </c>
      <c r="D442" s="199" t="str">
        <f>COMPOSIÇÕES!$C$39</f>
        <v>EMBUTIR FIAÇÃO ELÉTRICA</v>
      </c>
      <c r="E442" s="214">
        <v>2.34</v>
      </c>
      <c r="F442" s="212" t="str">
        <f>COMPOSIÇÕES!$D$39</f>
        <v>M</v>
      </c>
      <c r="G442" s="199">
        <f>COMPOSIÇÕES!$G$39</f>
        <v>61.730000000000004</v>
      </c>
      <c r="H442" s="565">
        <f t="shared" si="76"/>
        <v>78.61</v>
      </c>
      <c r="I442" s="567">
        <f>ROUND(H442*E442,2)</f>
        <v>183.95</v>
      </c>
    </row>
    <row r="443" spans="1:9">
      <c r="A443" s="212" t="s">
        <v>784</v>
      </c>
      <c r="B443" s="212" t="s">
        <v>747</v>
      </c>
      <c r="C443" s="212" t="s">
        <v>51</v>
      </c>
      <c r="D443" s="199" t="s">
        <v>748</v>
      </c>
      <c r="E443" s="214">
        <v>1</v>
      </c>
      <c r="F443" s="256" t="s">
        <v>750</v>
      </c>
      <c r="G443" s="199">
        <f>'NÚCLEO 01'!$G$100</f>
        <v>27.06</v>
      </c>
      <c r="H443" s="565">
        <f t="shared" si="76"/>
        <v>34.46</v>
      </c>
      <c r="I443" s="567">
        <f>ROUND(H443*E443,2)</f>
        <v>34.46</v>
      </c>
    </row>
    <row r="444" spans="1:9">
      <c r="A444" s="58">
        <v>53</v>
      </c>
      <c r="B444" s="58"/>
      <c r="C444" s="58"/>
      <c r="D444" s="59" t="s">
        <v>171</v>
      </c>
      <c r="E444" s="60"/>
      <c r="F444" s="58"/>
      <c r="G444" s="61"/>
      <c r="H444" s="61"/>
      <c r="I444" s="62">
        <f>SUM(I445:I449)</f>
        <v>1557.17</v>
      </c>
    </row>
    <row r="445" spans="1:9">
      <c r="A445" s="63" t="s">
        <v>465</v>
      </c>
      <c r="B445" s="37"/>
      <c r="C445" s="37"/>
      <c r="D445" s="64" t="s">
        <v>173</v>
      </c>
      <c r="E445" s="43"/>
      <c r="F445" s="37"/>
      <c r="G445" s="53"/>
      <c r="H445" s="53"/>
      <c r="I445" s="81"/>
    </row>
    <row r="446" spans="1:9">
      <c r="A446" s="216" t="s">
        <v>466</v>
      </c>
      <c r="B446" s="216" t="s">
        <v>175</v>
      </c>
      <c r="C446" s="216" t="s">
        <v>51</v>
      </c>
      <c r="D446" s="217" t="s">
        <v>176</v>
      </c>
      <c r="E446" s="218">
        <v>1.56</v>
      </c>
      <c r="F446" s="216" t="s">
        <v>22</v>
      </c>
      <c r="G446" s="564">
        <f>'NÚCLEO 01'!$G$103</f>
        <v>643.23</v>
      </c>
      <c r="H446" s="565">
        <f>ROUND(G446+(G446*$I$6),2)</f>
        <v>819.15</v>
      </c>
      <c r="I446" s="189">
        <f>ROUND(H446*E446,2)</f>
        <v>1277.8699999999999</v>
      </c>
    </row>
    <row r="447" spans="1:9">
      <c r="A447" s="201" t="s">
        <v>467</v>
      </c>
      <c r="B447" s="201"/>
      <c r="C447" s="201"/>
      <c r="D447" s="196" t="s">
        <v>180</v>
      </c>
      <c r="E447" s="219"/>
      <c r="F447" s="202"/>
      <c r="G447" s="186"/>
      <c r="H447" s="220"/>
      <c r="I447" s="195"/>
    </row>
    <row r="448" spans="1:9">
      <c r="A448" s="216" t="s">
        <v>468</v>
      </c>
      <c r="B448" s="216" t="s">
        <v>182</v>
      </c>
      <c r="C448" s="216" t="s">
        <v>51</v>
      </c>
      <c r="D448" s="510" t="s">
        <v>183</v>
      </c>
      <c r="E448" s="218">
        <v>2</v>
      </c>
      <c r="F448" s="216" t="s">
        <v>15</v>
      </c>
      <c r="G448" s="217">
        <f>'NÚCLEO 01'!$G$105</f>
        <v>63.18</v>
      </c>
      <c r="H448" s="565">
        <f>ROUND(G448+(G448*$I$6),2)</f>
        <v>80.459999999999994</v>
      </c>
      <c r="I448" s="189">
        <f>ROUND(H448*E448,2)</f>
        <v>160.91999999999999</v>
      </c>
    </row>
    <row r="449" spans="1:9">
      <c r="A449" s="216" t="s">
        <v>469</v>
      </c>
      <c r="B449" s="216" t="s">
        <v>185</v>
      </c>
      <c r="C449" s="216" t="s">
        <v>51</v>
      </c>
      <c r="D449" s="217" t="s">
        <v>186</v>
      </c>
      <c r="E449" s="218">
        <v>2</v>
      </c>
      <c r="F449" s="216" t="s">
        <v>15</v>
      </c>
      <c r="G449" s="217">
        <f>'NÚCLEO 01'!$G$106</f>
        <v>46.48</v>
      </c>
      <c r="H449" s="565">
        <f>ROUND(G449+(G449*$I$6),2)</f>
        <v>59.19</v>
      </c>
      <c r="I449" s="189">
        <f>ROUND(H449*E449,2)</f>
        <v>118.38</v>
      </c>
    </row>
    <row r="450" spans="1:9">
      <c r="A450" s="151"/>
      <c r="B450" s="151"/>
      <c r="C450" s="151"/>
      <c r="D450" s="152" t="s">
        <v>192</v>
      </c>
      <c r="E450" s="151"/>
      <c r="F450" s="151"/>
      <c r="G450" s="151"/>
      <c r="H450" s="151"/>
      <c r="I450" s="153">
        <f>I451+I467+I487+I523+I474+I482+I494+I499+I502+I510+I515</f>
        <v>15230.089999999998</v>
      </c>
    </row>
    <row r="451" spans="1:9">
      <c r="A451" s="154">
        <v>54</v>
      </c>
      <c r="B451" s="155"/>
      <c r="C451" s="155"/>
      <c r="D451" s="156" t="s">
        <v>25</v>
      </c>
      <c r="E451" s="155"/>
      <c r="F451" s="155"/>
      <c r="G451" s="155"/>
      <c r="H451" s="155"/>
      <c r="I451" s="157">
        <f>SUM(I453:I466)</f>
        <v>1645.21</v>
      </c>
    </row>
    <row r="452" spans="1:9">
      <c r="A452" s="158" t="s">
        <v>470</v>
      </c>
      <c r="B452" s="103"/>
      <c r="C452" s="103"/>
      <c r="D452" s="159" t="s">
        <v>27</v>
      </c>
      <c r="E452" s="103"/>
      <c r="F452" s="103"/>
      <c r="G452" s="103"/>
      <c r="H452" s="103"/>
      <c r="I452" s="160"/>
    </row>
    <row r="453" spans="1:9" ht="26.25">
      <c r="A453" s="553" t="s">
        <v>471</v>
      </c>
      <c r="B453" s="553" t="s">
        <v>29</v>
      </c>
      <c r="C453" s="553" t="s">
        <v>30</v>
      </c>
      <c r="D453" s="554" t="s">
        <v>31</v>
      </c>
      <c r="E453" s="555">
        <v>0.34</v>
      </c>
      <c r="F453" s="553" t="s">
        <v>32</v>
      </c>
      <c r="G453" s="545">
        <f>'NÚCLEO 01'!$G$110</f>
        <v>300.23</v>
      </c>
      <c r="H453" s="565">
        <f t="shared" ref="H453:H466" si="77">ROUND(G453+(G453*$I$6),2)</f>
        <v>382.34</v>
      </c>
      <c r="I453" s="530">
        <f t="shared" ref="I453:I466" si="78">ROUND(H453*E453,2)</f>
        <v>130</v>
      </c>
    </row>
    <row r="454" spans="1:9" ht="26.25">
      <c r="A454" s="222" t="s">
        <v>472</v>
      </c>
      <c r="B454" s="222" t="s">
        <v>37</v>
      </c>
      <c r="C454" s="222" t="s">
        <v>30</v>
      </c>
      <c r="D454" s="521" t="s">
        <v>38</v>
      </c>
      <c r="E454" s="223">
        <v>15</v>
      </c>
      <c r="F454" s="222" t="s">
        <v>39</v>
      </c>
      <c r="G454" s="545">
        <f>'NÚCLEO 01'!$G$111</f>
        <v>6</v>
      </c>
      <c r="H454" s="565">
        <f t="shared" si="77"/>
        <v>7.64</v>
      </c>
      <c r="I454" s="530">
        <f t="shared" si="78"/>
        <v>114.6</v>
      </c>
    </row>
    <row r="455" spans="1:9">
      <c r="A455" s="553" t="s">
        <v>473</v>
      </c>
      <c r="B455" s="222" t="s">
        <v>41</v>
      </c>
      <c r="C455" s="222" t="s">
        <v>30</v>
      </c>
      <c r="D455" s="521" t="s">
        <v>42</v>
      </c>
      <c r="E455" s="223">
        <v>17.16</v>
      </c>
      <c r="F455" s="222" t="s">
        <v>22</v>
      </c>
      <c r="G455" s="545">
        <f>'NÚCLEO 01'!$G$112</f>
        <v>4.21</v>
      </c>
      <c r="H455" s="565">
        <f t="shared" si="77"/>
        <v>5.36</v>
      </c>
      <c r="I455" s="530">
        <f t="shared" si="78"/>
        <v>91.98</v>
      </c>
    </row>
    <row r="456" spans="1:9">
      <c r="A456" s="222" t="s">
        <v>474</v>
      </c>
      <c r="B456" s="222" t="s">
        <v>44</v>
      </c>
      <c r="C456" s="222" t="s">
        <v>30</v>
      </c>
      <c r="D456" s="521" t="s">
        <v>45</v>
      </c>
      <c r="E456" s="223">
        <v>1</v>
      </c>
      <c r="F456" s="222" t="s">
        <v>15</v>
      </c>
      <c r="G456" s="545">
        <f>'NÚCLEO 01'!$G$113</f>
        <v>9.27</v>
      </c>
      <c r="H456" s="565">
        <f t="shared" si="77"/>
        <v>11.81</v>
      </c>
      <c r="I456" s="530">
        <f t="shared" si="78"/>
        <v>11.81</v>
      </c>
    </row>
    <row r="457" spans="1:9">
      <c r="A457" s="553" t="s">
        <v>475</v>
      </c>
      <c r="B457" s="556" t="s">
        <v>50</v>
      </c>
      <c r="C457" s="557" t="s">
        <v>51</v>
      </c>
      <c r="D457" s="547" t="s">
        <v>52</v>
      </c>
      <c r="E457" s="558">
        <v>2</v>
      </c>
      <c r="F457" s="222" t="s">
        <v>15</v>
      </c>
      <c r="G457" s="545">
        <f>'NÚCLEO 01'!$G$114</f>
        <v>14.47</v>
      </c>
      <c r="H457" s="565">
        <f t="shared" si="77"/>
        <v>18.43</v>
      </c>
      <c r="I457" s="530">
        <f t="shared" si="78"/>
        <v>36.86</v>
      </c>
    </row>
    <row r="458" spans="1:9">
      <c r="A458" s="222" t="s">
        <v>476</v>
      </c>
      <c r="B458" s="556" t="s">
        <v>54</v>
      </c>
      <c r="C458" s="557" t="s">
        <v>51</v>
      </c>
      <c r="D458" s="547" t="s">
        <v>55</v>
      </c>
      <c r="E458" s="558">
        <v>4</v>
      </c>
      <c r="F458" s="222" t="s">
        <v>15</v>
      </c>
      <c r="G458" s="545">
        <f>'NÚCLEO 01'!$G$115</f>
        <v>5.69</v>
      </c>
      <c r="H458" s="565">
        <f t="shared" si="77"/>
        <v>7.25</v>
      </c>
      <c r="I458" s="530">
        <f t="shared" si="78"/>
        <v>29</v>
      </c>
    </row>
    <row r="459" spans="1:9" ht="26.25">
      <c r="A459" s="553" t="s">
        <v>477</v>
      </c>
      <c r="B459" s="556" t="s">
        <v>57</v>
      </c>
      <c r="C459" s="556" t="s">
        <v>30</v>
      </c>
      <c r="D459" s="547" t="s">
        <v>58</v>
      </c>
      <c r="E459" s="558">
        <v>2</v>
      </c>
      <c r="F459" s="222" t="s">
        <v>15</v>
      </c>
      <c r="G459" s="545">
        <f>'NÚCLEO 01'!$G$116</f>
        <v>36.74</v>
      </c>
      <c r="H459" s="565">
        <f t="shared" si="77"/>
        <v>46.79</v>
      </c>
      <c r="I459" s="530">
        <f t="shared" si="78"/>
        <v>93.58</v>
      </c>
    </row>
    <row r="460" spans="1:9" ht="25.5">
      <c r="A460" s="222" t="s">
        <v>478</v>
      </c>
      <c r="B460" s="556" t="s">
        <v>63</v>
      </c>
      <c r="C460" s="556" t="s">
        <v>51</v>
      </c>
      <c r="D460" s="559" t="s">
        <v>64</v>
      </c>
      <c r="E460" s="558">
        <v>4</v>
      </c>
      <c r="F460" s="222" t="s">
        <v>15</v>
      </c>
      <c r="G460" s="545">
        <f>'NÚCLEO 01'!$G$117</f>
        <v>4.41</v>
      </c>
      <c r="H460" s="565">
        <f t="shared" si="77"/>
        <v>5.62</v>
      </c>
      <c r="I460" s="530">
        <f t="shared" si="78"/>
        <v>22.48</v>
      </c>
    </row>
    <row r="461" spans="1:9">
      <c r="A461" s="553" t="s">
        <v>479</v>
      </c>
      <c r="B461" s="556" t="s">
        <v>66</v>
      </c>
      <c r="C461" s="557" t="s">
        <v>51</v>
      </c>
      <c r="D461" s="547" t="s">
        <v>67</v>
      </c>
      <c r="E461" s="558">
        <v>4</v>
      </c>
      <c r="F461" s="222" t="s">
        <v>15</v>
      </c>
      <c r="G461" s="545">
        <f>'NÚCLEO 01'!$G$118</f>
        <v>24.06</v>
      </c>
      <c r="H461" s="565">
        <f t="shared" si="77"/>
        <v>30.64</v>
      </c>
      <c r="I461" s="530">
        <f t="shared" si="78"/>
        <v>122.56</v>
      </c>
    </row>
    <row r="462" spans="1:9" ht="26.25">
      <c r="A462" s="222" t="s">
        <v>480</v>
      </c>
      <c r="B462" s="560">
        <v>97660</v>
      </c>
      <c r="C462" s="556" t="s">
        <v>21</v>
      </c>
      <c r="D462" s="547" t="s">
        <v>193</v>
      </c>
      <c r="E462" s="558">
        <v>3</v>
      </c>
      <c r="F462" s="222" t="s">
        <v>15</v>
      </c>
      <c r="G462" s="545">
        <f>'NÚCLEO 01'!$G$119</f>
        <v>0.62</v>
      </c>
      <c r="H462" s="565">
        <f t="shared" si="77"/>
        <v>0.79</v>
      </c>
      <c r="I462" s="530">
        <f t="shared" si="78"/>
        <v>2.37</v>
      </c>
    </row>
    <row r="463" spans="1:9" ht="25.5">
      <c r="A463" s="553" t="s">
        <v>481</v>
      </c>
      <c r="B463" s="556" t="s">
        <v>71</v>
      </c>
      <c r="C463" s="556" t="s">
        <v>30</v>
      </c>
      <c r="D463" s="559" t="s">
        <v>72</v>
      </c>
      <c r="E463" s="558">
        <v>1</v>
      </c>
      <c r="F463" s="222" t="s">
        <v>15</v>
      </c>
      <c r="G463" s="545">
        <f>'NÚCLEO 01'!$G$120</f>
        <v>2.25</v>
      </c>
      <c r="H463" s="565">
        <f t="shared" si="77"/>
        <v>2.87</v>
      </c>
      <c r="I463" s="530">
        <f t="shared" si="78"/>
        <v>2.87</v>
      </c>
    </row>
    <row r="464" spans="1:9" ht="25.5">
      <c r="A464" s="222" t="s">
        <v>482</v>
      </c>
      <c r="B464" s="561" t="s">
        <v>74</v>
      </c>
      <c r="C464" s="561" t="s">
        <v>51</v>
      </c>
      <c r="D464" s="562" t="s">
        <v>75</v>
      </c>
      <c r="E464" s="563">
        <v>0.7</v>
      </c>
      <c r="F464" s="83" t="s">
        <v>32</v>
      </c>
      <c r="G464" s="545">
        <f>'NÚCLEO 01'!$G$121</f>
        <v>58.08</v>
      </c>
      <c r="H464" s="565">
        <f t="shared" si="77"/>
        <v>73.959999999999994</v>
      </c>
      <c r="I464" s="530">
        <f t="shared" si="78"/>
        <v>51.77</v>
      </c>
    </row>
    <row r="465" spans="1:9">
      <c r="A465" s="553" t="s">
        <v>483</v>
      </c>
      <c r="B465" s="561" t="s">
        <v>215</v>
      </c>
      <c r="C465" s="561" t="s">
        <v>51</v>
      </c>
      <c r="D465" s="562" t="s">
        <v>216</v>
      </c>
      <c r="E465" s="83">
        <v>3.08</v>
      </c>
      <c r="F465" s="83" t="s">
        <v>22</v>
      </c>
      <c r="G465" s="545">
        <f>'NÚCLEO 01'!$G$122</f>
        <v>45.03</v>
      </c>
      <c r="H465" s="565">
        <f t="shared" si="77"/>
        <v>57.35</v>
      </c>
      <c r="I465" s="530">
        <f t="shared" si="78"/>
        <v>176.64</v>
      </c>
    </row>
    <row r="466" spans="1:9">
      <c r="A466" s="222" t="s">
        <v>484</v>
      </c>
      <c r="B466" s="561" t="s">
        <v>225</v>
      </c>
      <c r="C466" s="561" t="s">
        <v>30</v>
      </c>
      <c r="D466" s="562" t="s">
        <v>226</v>
      </c>
      <c r="E466" s="83">
        <v>1</v>
      </c>
      <c r="F466" s="83" t="s">
        <v>15</v>
      </c>
      <c r="G466" s="545">
        <f>'NÚCLEO 01'!$G$123</f>
        <v>595.75</v>
      </c>
      <c r="H466" s="565">
        <f t="shared" si="77"/>
        <v>758.69</v>
      </c>
      <c r="I466" s="530">
        <f t="shared" si="78"/>
        <v>758.69</v>
      </c>
    </row>
    <row r="467" spans="1:9">
      <c r="A467" s="92">
        <v>55</v>
      </c>
      <c r="B467" s="93"/>
      <c r="C467" s="93"/>
      <c r="D467" s="94" t="s">
        <v>235</v>
      </c>
      <c r="E467" s="95"/>
      <c r="F467" s="93"/>
      <c r="G467" s="96"/>
      <c r="H467" s="155"/>
      <c r="I467" s="157">
        <f>SUM(I469:I473)</f>
        <v>1725.0500000000002</v>
      </c>
    </row>
    <row r="468" spans="1:9">
      <c r="A468" s="158" t="s">
        <v>485</v>
      </c>
      <c r="B468" s="103"/>
      <c r="C468" s="103"/>
      <c r="D468" s="159" t="s">
        <v>80</v>
      </c>
      <c r="E468" s="103"/>
      <c r="F468" s="103"/>
      <c r="G468" s="103"/>
      <c r="H468" s="103"/>
      <c r="I468" s="160"/>
    </row>
    <row r="469" spans="1:9" ht="25.5">
      <c r="A469" s="256" t="s">
        <v>988</v>
      </c>
      <c r="B469" s="256" t="s">
        <v>928</v>
      </c>
      <c r="C469" s="256" t="s">
        <v>51</v>
      </c>
      <c r="D469" s="217" t="s">
        <v>927</v>
      </c>
      <c r="E469" s="259">
        <v>1</v>
      </c>
      <c r="F469" s="256" t="s">
        <v>15</v>
      </c>
      <c r="G469" s="549">
        <v>97.24</v>
      </c>
      <c r="H469" s="550">
        <f t="shared" ref="H469:H473" si="79">ROUND(G469+(G469*$I$6),2)</f>
        <v>123.84</v>
      </c>
      <c r="I469" s="551">
        <f t="shared" ref="I469:I473" si="80">ROUND(H469*E469,2)</f>
        <v>123.84</v>
      </c>
    </row>
    <row r="470" spans="1:9">
      <c r="A470" s="256" t="s">
        <v>989</v>
      </c>
      <c r="B470" s="256" t="s">
        <v>956</v>
      </c>
      <c r="C470" s="256" t="s">
        <v>51</v>
      </c>
      <c r="D470" s="217" t="s">
        <v>957</v>
      </c>
      <c r="E470" s="259">
        <v>1</v>
      </c>
      <c r="F470" s="256" t="s">
        <v>15</v>
      </c>
      <c r="G470" s="549">
        <v>97.27</v>
      </c>
      <c r="H470" s="550">
        <f t="shared" si="79"/>
        <v>123.87</v>
      </c>
      <c r="I470" s="551">
        <f t="shared" si="80"/>
        <v>123.87</v>
      </c>
    </row>
    <row r="471" spans="1:9" ht="25.5">
      <c r="A471" s="256" t="s">
        <v>990</v>
      </c>
      <c r="B471" s="256">
        <f>COMPOSIÇÕES!$A$70</f>
        <v>8</v>
      </c>
      <c r="C471" s="256" t="str">
        <f>COMPOSIÇÕES!$E$70</f>
        <v>COMPOSIÇÃO</v>
      </c>
      <c r="D471" s="217" t="str">
        <f>COMPOSIÇÕES!$C$70</f>
        <v>CAIXA DE INSPEÇÃO E PASSAGEM PVC ESGOTO - 41L COM PROLONGADO DE 20CM</v>
      </c>
      <c r="E471" s="259">
        <v>1</v>
      </c>
      <c r="F471" s="256" t="s">
        <v>15</v>
      </c>
      <c r="G471" s="549">
        <f>COMPOSIÇÕES!$G$70</f>
        <v>337.14</v>
      </c>
      <c r="H471" s="550">
        <f t="shared" si="79"/>
        <v>429.35</v>
      </c>
      <c r="I471" s="551">
        <f t="shared" si="80"/>
        <v>429.35</v>
      </c>
    </row>
    <row r="472" spans="1:9" ht="63.75">
      <c r="A472" s="256" t="s">
        <v>991</v>
      </c>
      <c r="B472" s="256">
        <v>91792</v>
      </c>
      <c r="C472" s="256" t="s">
        <v>21</v>
      </c>
      <c r="D472" s="217" t="s">
        <v>958</v>
      </c>
      <c r="E472" s="259">
        <v>3.93</v>
      </c>
      <c r="F472" s="256" t="s">
        <v>39</v>
      </c>
      <c r="G472" s="549">
        <v>60.79</v>
      </c>
      <c r="H472" s="552">
        <f t="shared" si="79"/>
        <v>77.42</v>
      </c>
      <c r="I472" s="551">
        <f t="shared" si="80"/>
        <v>304.26</v>
      </c>
    </row>
    <row r="473" spans="1:9" ht="63.75">
      <c r="A473" s="256" t="s">
        <v>992</v>
      </c>
      <c r="B473" s="256">
        <v>91793</v>
      </c>
      <c r="C473" s="256" t="s">
        <v>21</v>
      </c>
      <c r="D473" s="217" t="s">
        <v>959</v>
      </c>
      <c r="E473" s="259">
        <v>6.39</v>
      </c>
      <c r="F473" s="256" t="s">
        <v>39</v>
      </c>
      <c r="G473" s="549">
        <v>91.39</v>
      </c>
      <c r="H473" s="550">
        <f t="shared" si="79"/>
        <v>116.39</v>
      </c>
      <c r="I473" s="551">
        <f t="shared" si="80"/>
        <v>743.73</v>
      </c>
    </row>
    <row r="474" spans="1:9">
      <c r="A474" s="92">
        <v>56</v>
      </c>
      <c r="B474" s="93"/>
      <c r="C474" s="93"/>
      <c r="D474" s="94" t="s">
        <v>81</v>
      </c>
      <c r="E474" s="95"/>
      <c r="F474" s="93"/>
      <c r="G474" s="96"/>
      <c r="H474" s="155"/>
      <c r="I474" s="157">
        <f>SUM(I476:I481)</f>
        <v>1665.2</v>
      </c>
    </row>
    <row r="475" spans="1:9">
      <c r="A475" s="97" t="s">
        <v>486</v>
      </c>
      <c r="B475" s="98"/>
      <c r="C475" s="98"/>
      <c r="D475" s="99" t="s">
        <v>83</v>
      </c>
      <c r="E475" s="100"/>
      <c r="F475" s="98"/>
      <c r="G475" s="101"/>
      <c r="H475" s="103"/>
      <c r="I475" s="160"/>
    </row>
    <row r="476" spans="1:9">
      <c r="A476" s="222" t="s">
        <v>487</v>
      </c>
      <c r="B476" s="222" t="s">
        <v>85</v>
      </c>
      <c r="C476" s="222" t="s">
        <v>51</v>
      </c>
      <c r="D476" s="547" t="s">
        <v>86</v>
      </c>
      <c r="E476" s="223">
        <v>0.2</v>
      </c>
      <c r="F476" s="222" t="s">
        <v>32</v>
      </c>
      <c r="G476" s="224">
        <f>'NÚCLEO 01'!$G$133</f>
        <v>135.91999999999999</v>
      </c>
      <c r="H476" s="565">
        <f t="shared" ref="H476:H481" si="81">ROUND(G476+(G476*$I$6),2)</f>
        <v>173.09</v>
      </c>
      <c r="I476" s="530">
        <f>ROUND(H476*E476,2)</f>
        <v>34.619999999999997</v>
      </c>
    </row>
    <row r="477" spans="1:9">
      <c r="A477" s="222" t="s">
        <v>487</v>
      </c>
      <c r="B477" s="525" t="s">
        <v>88</v>
      </c>
      <c r="C477" s="525" t="s">
        <v>30</v>
      </c>
      <c r="D477" s="521" t="s">
        <v>89</v>
      </c>
      <c r="E477" s="548">
        <v>6.77</v>
      </c>
      <c r="F477" s="222" t="s">
        <v>22</v>
      </c>
      <c r="G477" s="224">
        <f>'NÚCLEO 01'!$G$134</f>
        <v>33.450000000000003</v>
      </c>
      <c r="H477" s="565">
        <f t="shared" si="81"/>
        <v>42.6</v>
      </c>
      <c r="I477" s="530">
        <f>ROUND(H477*E477,2)</f>
        <v>288.39999999999998</v>
      </c>
    </row>
    <row r="478" spans="1:9">
      <c r="A478" s="105" t="s">
        <v>488</v>
      </c>
      <c r="B478" s="161"/>
      <c r="C478" s="107"/>
      <c r="D478" s="162" t="s">
        <v>194</v>
      </c>
      <c r="E478" s="109"/>
      <c r="F478" s="83"/>
      <c r="G478" s="110"/>
      <c r="H478" s="163"/>
      <c r="I478" s="164"/>
    </row>
    <row r="479" spans="1:9" ht="38.25">
      <c r="A479" s="222" t="s">
        <v>489</v>
      </c>
      <c r="B479" s="222" t="s">
        <v>93</v>
      </c>
      <c r="C479" s="222" t="s">
        <v>30</v>
      </c>
      <c r="D479" s="538" t="s">
        <v>94</v>
      </c>
      <c r="E479" s="223">
        <v>7.45</v>
      </c>
      <c r="F479" s="222" t="s">
        <v>95</v>
      </c>
      <c r="G479" s="545">
        <f>'NÚCLEO 01'!$G$136</f>
        <v>74.72</v>
      </c>
      <c r="H479" s="565">
        <f t="shared" si="81"/>
        <v>95.16</v>
      </c>
      <c r="I479" s="530">
        <f>ROUND(H479*E479,2)</f>
        <v>708.94</v>
      </c>
    </row>
    <row r="480" spans="1:9">
      <c r="A480" s="105" t="s">
        <v>490</v>
      </c>
      <c r="B480" s="161"/>
      <c r="C480" s="107"/>
      <c r="D480" s="162" t="s">
        <v>195</v>
      </c>
      <c r="E480" s="109"/>
      <c r="F480" s="83"/>
      <c r="G480" s="110"/>
      <c r="H480" s="163"/>
      <c r="I480" s="164"/>
    </row>
    <row r="481" spans="1:9" ht="51">
      <c r="A481" s="222" t="s">
        <v>491</v>
      </c>
      <c r="B481" s="222" t="s">
        <v>99</v>
      </c>
      <c r="C481" s="222" t="s">
        <v>51</v>
      </c>
      <c r="D481" s="538" t="s">
        <v>100</v>
      </c>
      <c r="E481" s="223">
        <v>18.88</v>
      </c>
      <c r="F481" s="222" t="s">
        <v>22</v>
      </c>
      <c r="G481" s="546">
        <f>'NÚCLEO 01'!$G$138</f>
        <v>26.34</v>
      </c>
      <c r="H481" s="565">
        <f t="shared" si="81"/>
        <v>33.54</v>
      </c>
      <c r="I481" s="530">
        <f>ROUND(H481*E481,2)</f>
        <v>633.24</v>
      </c>
    </row>
    <row r="482" spans="1:9">
      <c r="A482" s="92">
        <v>57</v>
      </c>
      <c r="B482" s="93"/>
      <c r="C482" s="93"/>
      <c r="D482" s="94" t="s">
        <v>101</v>
      </c>
      <c r="E482" s="95"/>
      <c r="F482" s="93"/>
      <c r="G482" s="96"/>
      <c r="H482" s="155"/>
      <c r="I482" s="157">
        <f>SUM(I484:I486)</f>
        <v>2854.81</v>
      </c>
    </row>
    <row r="483" spans="1:9">
      <c r="A483" s="97" t="s">
        <v>492</v>
      </c>
      <c r="B483" s="98"/>
      <c r="C483" s="98"/>
      <c r="D483" s="99" t="s">
        <v>103</v>
      </c>
      <c r="E483" s="100"/>
      <c r="F483" s="98"/>
      <c r="G483" s="101"/>
      <c r="H483" s="103"/>
      <c r="I483" s="160"/>
    </row>
    <row r="484" spans="1:9" ht="25.5">
      <c r="A484" s="222" t="s">
        <v>493</v>
      </c>
      <c r="B484" s="222" t="s">
        <v>105</v>
      </c>
      <c r="C484" s="222" t="s">
        <v>51</v>
      </c>
      <c r="D484" s="538" t="s">
        <v>106</v>
      </c>
      <c r="E484" s="223">
        <v>3.08</v>
      </c>
      <c r="F484" s="222" t="s">
        <v>22</v>
      </c>
      <c r="G484" s="224">
        <f>'NÚCLEO 01'!$G$141</f>
        <v>678.81</v>
      </c>
      <c r="H484" s="565">
        <f t="shared" ref="H484" si="82">ROUND(G484+(G484*$I$6),2)</f>
        <v>864.46</v>
      </c>
      <c r="I484" s="530">
        <f>ROUND(H484*E484,2)</f>
        <v>2662.54</v>
      </c>
    </row>
    <row r="485" spans="1:9">
      <c r="A485" s="539" t="s">
        <v>494</v>
      </c>
      <c r="B485" s="540"/>
      <c r="C485" s="541"/>
      <c r="D485" s="542" t="s">
        <v>112</v>
      </c>
      <c r="E485" s="231"/>
      <c r="F485" s="541"/>
      <c r="G485" s="543"/>
      <c r="H485" s="543"/>
      <c r="I485" s="544"/>
    </row>
    <row r="486" spans="1:9" ht="25.5">
      <c r="A486" s="540" t="s">
        <v>495</v>
      </c>
      <c r="B486" s="540" t="s">
        <v>114</v>
      </c>
      <c r="C486" s="540" t="s">
        <v>51</v>
      </c>
      <c r="D486" s="217" t="s">
        <v>115</v>
      </c>
      <c r="E486" s="231">
        <v>1.1000000000000001</v>
      </c>
      <c r="F486" s="540" t="s">
        <v>39</v>
      </c>
      <c r="G486" s="543">
        <f>'NÚCLEO 01'!$G$143</f>
        <v>137.25</v>
      </c>
      <c r="H486" s="565">
        <f t="shared" ref="H486" si="83">ROUND(G486+(G486*$I$6),2)</f>
        <v>174.79</v>
      </c>
      <c r="I486" s="530">
        <f>ROUND(H486*E486,2)</f>
        <v>192.27</v>
      </c>
    </row>
    <row r="487" spans="1:9">
      <c r="A487" s="58">
        <v>58</v>
      </c>
      <c r="B487" s="58"/>
      <c r="C487" s="58"/>
      <c r="D487" s="59" t="s">
        <v>121</v>
      </c>
      <c r="E487" s="60"/>
      <c r="F487" s="58"/>
      <c r="G487" s="61"/>
      <c r="H487" s="61"/>
      <c r="I487" s="62">
        <f>SUM(I489:I493)</f>
        <v>2334.54</v>
      </c>
    </row>
    <row r="488" spans="1:9">
      <c r="A488" s="63" t="s">
        <v>497</v>
      </c>
      <c r="B488" s="37"/>
      <c r="C488" s="37"/>
      <c r="D488" s="64" t="s">
        <v>265</v>
      </c>
      <c r="E488" s="43"/>
      <c r="F488" s="37"/>
      <c r="G488" s="53"/>
      <c r="H488" s="53"/>
      <c r="I488" s="81"/>
    </row>
    <row r="489" spans="1:9">
      <c r="A489" s="535" t="s">
        <v>496</v>
      </c>
      <c r="B489" s="535" t="s">
        <v>230</v>
      </c>
      <c r="C489" s="535" t="s">
        <v>30</v>
      </c>
      <c r="D489" s="186" t="s">
        <v>231</v>
      </c>
      <c r="E489" s="187">
        <v>1</v>
      </c>
      <c r="F489" s="535" t="s">
        <v>15</v>
      </c>
      <c r="G489" s="536">
        <f>'NÚCLEO 01'!$G$146</f>
        <v>1211.57</v>
      </c>
      <c r="H489" s="565">
        <f t="shared" ref="H489" si="84">ROUND(G489+(G489*$I$6),2)</f>
        <v>1542.93</v>
      </c>
      <c r="I489" s="189">
        <f>ROUND(H489*E489,2)</f>
        <v>1542.93</v>
      </c>
    </row>
    <row r="490" spans="1:9">
      <c r="A490" s="191" t="s">
        <v>498</v>
      </c>
      <c r="B490" s="192"/>
      <c r="C490" s="192"/>
      <c r="D490" s="193" t="s">
        <v>234</v>
      </c>
      <c r="E490" s="187"/>
      <c r="F490" s="192"/>
      <c r="G490" s="188"/>
      <c r="H490" s="188"/>
      <c r="I490" s="194"/>
    </row>
    <row r="491" spans="1:9">
      <c r="A491" s="535" t="s">
        <v>499</v>
      </c>
      <c r="B491" s="535" t="s">
        <v>127</v>
      </c>
      <c r="C491" s="535" t="s">
        <v>30</v>
      </c>
      <c r="D491" s="186" t="s">
        <v>128</v>
      </c>
      <c r="E491" s="187">
        <v>1</v>
      </c>
      <c r="F491" s="535" t="s">
        <v>15</v>
      </c>
      <c r="G491" s="536">
        <f>'NÚCLEO 01'!$G$148</f>
        <v>563.65</v>
      </c>
      <c r="H491" s="565">
        <f t="shared" ref="H491" si="85">ROUND(G491+(G491*$I$6),2)</f>
        <v>717.81</v>
      </c>
      <c r="I491" s="189">
        <f>ROUND(H491*E491,2)</f>
        <v>717.81</v>
      </c>
    </row>
    <row r="492" spans="1:9">
      <c r="A492" s="191" t="s">
        <v>500</v>
      </c>
      <c r="B492" s="192"/>
      <c r="C492" s="192"/>
      <c r="D492" s="193" t="s">
        <v>273</v>
      </c>
      <c r="E492" s="187"/>
      <c r="F492" s="192"/>
      <c r="G492" s="188"/>
      <c r="H492" s="188"/>
      <c r="I492" s="194"/>
    </row>
    <row r="493" spans="1:9">
      <c r="A493" s="535" t="s">
        <v>501</v>
      </c>
      <c r="B493" s="535" t="s">
        <v>274</v>
      </c>
      <c r="C493" s="535" t="s">
        <v>51</v>
      </c>
      <c r="D493" s="186" t="s">
        <v>275</v>
      </c>
      <c r="E493" s="187">
        <v>1</v>
      </c>
      <c r="F493" s="535" t="s">
        <v>15</v>
      </c>
      <c r="G493" s="188">
        <f>'NÚCLEO 01'!$G$150</f>
        <v>57.95</v>
      </c>
      <c r="H493" s="565">
        <f t="shared" ref="H493" si="86">ROUND(G493+(G493*$I$6),2)</f>
        <v>73.8</v>
      </c>
      <c r="I493" s="189">
        <f>ROUND(H493*E493,2)</f>
        <v>73.8</v>
      </c>
    </row>
    <row r="494" spans="1:9">
      <c r="A494" s="93">
        <v>59</v>
      </c>
      <c r="B494" s="93"/>
      <c r="C494" s="93"/>
      <c r="D494" s="94" t="s">
        <v>129</v>
      </c>
      <c r="E494" s="95"/>
      <c r="F494" s="93"/>
      <c r="G494" s="96"/>
      <c r="H494" s="155"/>
      <c r="I494" s="157">
        <f>SUM(I496:I498)</f>
        <v>745.81</v>
      </c>
    </row>
    <row r="495" spans="1:9">
      <c r="A495" s="225" t="s">
        <v>502</v>
      </c>
      <c r="B495" s="226"/>
      <c r="C495" s="226"/>
      <c r="D495" s="227" t="s">
        <v>266</v>
      </c>
      <c r="E495" s="228"/>
      <c r="F495" s="226"/>
      <c r="G495" s="229"/>
      <c r="H495" s="163"/>
      <c r="I495" s="164"/>
    </row>
    <row r="496" spans="1:9">
      <c r="A496" s="222" t="s">
        <v>503</v>
      </c>
      <c r="B496" s="528" t="s">
        <v>219</v>
      </c>
      <c r="C496" s="222" t="s">
        <v>30</v>
      </c>
      <c r="D496" s="527" t="s">
        <v>220</v>
      </c>
      <c r="E496" s="223">
        <v>2</v>
      </c>
      <c r="F496" s="222" t="s">
        <v>15</v>
      </c>
      <c r="G496" s="224">
        <f>'NÚCLEO 01'!$G$153</f>
        <v>141.62</v>
      </c>
      <c r="H496" s="565">
        <f t="shared" ref="H496:H498" si="87">ROUND(G496+(G496*$I$6),2)</f>
        <v>180.35</v>
      </c>
      <c r="I496" s="530">
        <f>ROUND(E496*H496,2)</f>
        <v>360.7</v>
      </c>
    </row>
    <row r="497" spans="1:9">
      <c r="A497" s="531" t="s">
        <v>697</v>
      </c>
      <c r="B497" s="532" t="s">
        <v>631</v>
      </c>
      <c r="C497" s="531" t="s">
        <v>30</v>
      </c>
      <c r="D497" s="533" t="s">
        <v>632</v>
      </c>
      <c r="E497" s="197">
        <v>1</v>
      </c>
      <c r="F497" s="531" t="s">
        <v>15</v>
      </c>
      <c r="G497" s="224">
        <f>'NÚCLEO 01'!$G$154</f>
        <v>127.3</v>
      </c>
      <c r="H497" s="565">
        <f t="shared" si="87"/>
        <v>162.12</v>
      </c>
      <c r="I497" s="583">
        <f>ROUND(H497*E497,2)</f>
        <v>162.12</v>
      </c>
    </row>
    <row r="498" spans="1:9">
      <c r="A498" s="531" t="s">
        <v>698</v>
      </c>
      <c r="B498" s="532" t="s">
        <v>628</v>
      </c>
      <c r="C498" s="531" t="s">
        <v>30</v>
      </c>
      <c r="D498" s="534" t="s">
        <v>629</v>
      </c>
      <c r="E498" s="197">
        <v>3</v>
      </c>
      <c r="F498" s="531" t="s">
        <v>15</v>
      </c>
      <c r="G498" s="224">
        <f>'NÚCLEO 01'!$G$155</f>
        <v>58.37</v>
      </c>
      <c r="H498" s="565">
        <f t="shared" si="87"/>
        <v>74.33</v>
      </c>
      <c r="I498" s="583">
        <f>ROUND(H498*E498,2)</f>
        <v>222.99</v>
      </c>
    </row>
    <row r="499" spans="1:9">
      <c r="A499" s="93">
        <v>60</v>
      </c>
      <c r="B499" s="93"/>
      <c r="C499" s="93"/>
      <c r="D499" s="94" t="s">
        <v>221</v>
      </c>
      <c r="E499" s="95"/>
      <c r="F499" s="93"/>
      <c r="G499" s="96"/>
      <c r="H499" s="155"/>
      <c r="I499" s="157">
        <f>SUM(I501:I501)</f>
        <v>1759.78</v>
      </c>
    </row>
    <row r="500" spans="1:9">
      <c r="A500" s="225" t="s">
        <v>504</v>
      </c>
      <c r="B500" s="226"/>
      <c r="C500" s="226"/>
      <c r="D500" s="227" t="s">
        <v>222</v>
      </c>
      <c r="E500" s="228"/>
      <c r="F500" s="226"/>
      <c r="G500" s="229"/>
      <c r="H500" s="163"/>
      <c r="I500" s="164"/>
    </row>
    <row r="501" spans="1:9">
      <c r="A501" s="222" t="s">
        <v>505</v>
      </c>
      <c r="B501" s="526">
        <f>COMPOSIÇÕES!$A$56</f>
        <v>6</v>
      </c>
      <c r="C501" s="222" t="str">
        <f>COMPOSIÇÕES!$E$56</f>
        <v>COMPOSIÇÃO</v>
      </c>
      <c r="D501" s="594" t="str">
        <f>COMPOSIÇÕES!$C$56</f>
        <v>BANHEIRA EM FIBRA DE VIDRO 0,80X0,42X0,20 DE EMBUTIR</v>
      </c>
      <c r="E501" s="223">
        <v>2</v>
      </c>
      <c r="F501" s="222" t="str">
        <f>COMPOSIÇÕES!$D$56</f>
        <v>UN</v>
      </c>
      <c r="G501" s="224">
        <f>COMPOSIÇÕES!$G$56</f>
        <v>690.92000000000007</v>
      </c>
      <c r="H501" s="509">
        <f>ROUND(G501+(G501*$I$6),2)</f>
        <v>879.89</v>
      </c>
      <c r="I501" s="515">
        <f>ROUND(E501*H501,2)</f>
        <v>1759.78</v>
      </c>
    </row>
    <row r="502" spans="1:9">
      <c r="A502" s="93">
        <v>61</v>
      </c>
      <c r="B502" s="93"/>
      <c r="C502" s="93"/>
      <c r="D502" s="94" t="s">
        <v>141</v>
      </c>
      <c r="E502" s="95"/>
      <c r="F502" s="93"/>
      <c r="G502" s="96"/>
      <c r="H502" s="155"/>
      <c r="I502" s="157">
        <f>SUM(I504:I509)</f>
        <v>672.8</v>
      </c>
    </row>
    <row r="503" spans="1:9">
      <c r="A503" s="225" t="s">
        <v>506</v>
      </c>
      <c r="B503" s="226"/>
      <c r="C503" s="226"/>
      <c r="D503" s="227" t="s">
        <v>143</v>
      </c>
      <c r="E503" s="228"/>
      <c r="F503" s="226"/>
      <c r="G503" s="229"/>
      <c r="H503" s="163"/>
      <c r="I503" s="164"/>
    </row>
    <row r="504" spans="1:9">
      <c r="A504" s="222" t="s">
        <v>507</v>
      </c>
      <c r="B504" s="222" t="s">
        <v>145</v>
      </c>
      <c r="C504" s="222" t="s">
        <v>51</v>
      </c>
      <c r="D504" s="521" t="s">
        <v>146</v>
      </c>
      <c r="E504" s="223">
        <v>12.33</v>
      </c>
      <c r="F504" s="222" t="s">
        <v>22</v>
      </c>
      <c r="G504" s="224">
        <f>'NÚCLEO 01'!$G$161</f>
        <v>24.63</v>
      </c>
      <c r="H504" s="509">
        <f>ROUND(G504+(G504*$I$6),2)</f>
        <v>31.37</v>
      </c>
      <c r="I504" s="515">
        <f>ROUND(E504*H504,2)</f>
        <v>386.79</v>
      </c>
    </row>
    <row r="505" spans="1:9">
      <c r="A505" s="105" t="s">
        <v>508</v>
      </c>
      <c r="B505" s="105"/>
      <c r="C505" s="105"/>
      <c r="D505" s="162" t="s">
        <v>148</v>
      </c>
      <c r="E505" s="112"/>
      <c r="F505" s="113"/>
      <c r="G505" s="114"/>
      <c r="H505" s="163"/>
      <c r="I505" s="164"/>
    </row>
    <row r="506" spans="1:9">
      <c r="A506" s="222" t="s">
        <v>509</v>
      </c>
      <c r="B506" s="525" t="s">
        <v>150</v>
      </c>
      <c r="C506" s="222" t="s">
        <v>51</v>
      </c>
      <c r="D506" s="521" t="s">
        <v>151</v>
      </c>
      <c r="E506" s="223">
        <v>6.6</v>
      </c>
      <c r="F506" s="222" t="s">
        <v>22</v>
      </c>
      <c r="G506" s="224">
        <f>'NÚCLEO 01'!$G$163</f>
        <v>23.41</v>
      </c>
      <c r="H506" s="509">
        <f>ROUND(G506+(G506*$I$6),2)</f>
        <v>29.81</v>
      </c>
      <c r="I506" s="515">
        <f>ROUND(E506*H506,2)</f>
        <v>196.75</v>
      </c>
    </row>
    <row r="507" spans="1:9">
      <c r="A507" s="105" t="s">
        <v>785</v>
      </c>
      <c r="B507" s="111"/>
      <c r="C507" s="105"/>
      <c r="D507" s="108" t="s">
        <v>152</v>
      </c>
      <c r="E507" s="112"/>
      <c r="F507" s="113"/>
      <c r="G507" s="114"/>
      <c r="H507" s="104"/>
      <c r="I507" s="119"/>
    </row>
    <row r="508" spans="1:9" ht="26.25">
      <c r="A508" s="113" t="s">
        <v>786</v>
      </c>
      <c r="B508" s="522" t="s">
        <v>759</v>
      </c>
      <c r="C508" s="113" t="s">
        <v>30</v>
      </c>
      <c r="D508" s="523" t="s">
        <v>760</v>
      </c>
      <c r="E508" s="112">
        <v>2.4</v>
      </c>
      <c r="F508" s="113" t="s">
        <v>22</v>
      </c>
      <c r="G508" s="114">
        <f>'NÚCLEO 01'!$G$165</f>
        <v>5.14</v>
      </c>
      <c r="H508" s="509">
        <f t="shared" ref="H508:H509" si="88">ROUND(G508+(G508*$I$6),2)</f>
        <v>6.55</v>
      </c>
      <c r="I508" s="515">
        <f t="shared" ref="I508:I509" si="89">ROUND(E508*H508,2)</f>
        <v>15.72</v>
      </c>
    </row>
    <row r="509" spans="1:9" ht="26.25">
      <c r="A509" s="222" t="s">
        <v>787</v>
      </c>
      <c r="B509" s="524" t="s">
        <v>762</v>
      </c>
      <c r="C509" s="222" t="s">
        <v>30</v>
      </c>
      <c r="D509" s="521" t="s">
        <v>763</v>
      </c>
      <c r="E509" s="223">
        <v>2.4</v>
      </c>
      <c r="F509" s="222" t="s">
        <v>22</v>
      </c>
      <c r="G509" s="114">
        <f>'NÚCLEO 01'!$G$166</f>
        <v>24.06</v>
      </c>
      <c r="H509" s="509">
        <f t="shared" si="88"/>
        <v>30.64</v>
      </c>
      <c r="I509" s="515">
        <f t="shared" si="89"/>
        <v>73.540000000000006</v>
      </c>
    </row>
    <row r="510" spans="1:9">
      <c r="A510" s="93">
        <v>62</v>
      </c>
      <c r="B510" s="93"/>
      <c r="C510" s="93"/>
      <c r="D510" s="94" t="s">
        <v>152</v>
      </c>
      <c r="E510" s="95"/>
      <c r="F510" s="93"/>
      <c r="G510" s="96"/>
      <c r="H510" s="155"/>
      <c r="I510" s="157">
        <f>SUM(I512+I514)</f>
        <v>1371.71</v>
      </c>
    </row>
    <row r="511" spans="1:9">
      <c r="A511" s="225" t="s">
        <v>510</v>
      </c>
      <c r="B511" s="226"/>
      <c r="C511" s="226"/>
      <c r="D511" s="227" t="s">
        <v>154</v>
      </c>
      <c r="E511" s="228"/>
      <c r="F511" s="226"/>
      <c r="G511" s="229"/>
      <c r="H511" s="163"/>
      <c r="I511" s="164"/>
    </row>
    <row r="512" spans="1:9">
      <c r="A512" s="222" t="s">
        <v>511</v>
      </c>
      <c r="B512" s="222" t="s">
        <v>223</v>
      </c>
      <c r="C512" s="222" t="s">
        <v>51</v>
      </c>
      <c r="D512" s="521" t="s">
        <v>224</v>
      </c>
      <c r="E512" s="223">
        <v>1.1000000000000001</v>
      </c>
      <c r="F512" s="222" t="s">
        <v>22</v>
      </c>
      <c r="G512" s="224">
        <f>'NÚCLEO 01'!$G$169</f>
        <v>929.46</v>
      </c>
      <c r="H512" s="509">
        <f t="shared" ref="H512" si="90">ROUND(G512+(G512*$I$6),2)</f>
        <v>1183.67</v>
      </c>
      <c r="I512" s="515">
        <f t="shared" ref="I512" si="91">ROUND(E512*H512,2)</f>
        <v>1302.04</v>
      </c>
    </row>
    <row r="513" spans="1:9">
      <c r="A513" s="414" t="s">
        <v>788</v>
      </c>
      <c r="B513" s="414"/>
      <c r="C513" s="414"/>
      <c r="D513" s="415" t="s">
        <v>779</v>
      </c>
      <c r="E513" s="223"/>
      <c r="F513" s="222"/>
      <c r="G513" s="224"/>
      <c r="H513" s="230"/>
      <c r="I513" s="189"/>
    </row>
    <row r="514" spans="1:9">
      <c r="A514" s="222" t="s">
        <v>789</v>
      </c>
      <c r="B514" s="222">
        <f>COMPOSIÇÕES!$A$64</f>
        <v>7</v>
      </c>
      <c r="C514" s="222" t="str">
        <f>COMPOSIÇÕES!$E$64</f>
        <v>COMPOSIÇÃO</v>
      </c>
      <c r="D514" s="521" t="str">
        <f>COMPOSIÇÕES!$C$64</f>
        <v>REVISÃO E REPARO EM ESQUADRIAS DE FERRO</v>
      </c>
      <c r="E514" s="223">
        <v>1.2</v>
      </c>
      <c r="F514" s="222" t="str">
        <f>COMPOSIÇÕES!$D$64</f>
        <v>M²</v>
      </c>
      <c r="G514" s="224">
        <f>COMPOSIÇÕES!$G$64</f>
        <v>45.59</v>
      </c>
      <c r="H514" s="509">
        <f t="shared" ref="H514" si="92">ROUND(G514+(G514*$I$6),2)</f>
        <v>58.06</v>
      </c>
      <c r="I514" s="515">
        <f t="shared" ref="I514" si="93">ROUND(E514*H514,2)</f>
        <v>69.67</v>
      </c>
    </row>
    <row r="515" spans="1:9">
      <c r="A515" s="93">
        <v>63</v>
      </c>
      <c r="B515" s="93"/>
      <c r="C515" s="93"/>
      <c r="D515" s="94" t="s">
        <v>164</v>
      </c>
      <c r="E515" s="95"/>
      <c r="F515" s="93"/>
      <c r="G515" s="96"/>
      <c r="H515" s="155"/>
      <c r="I515" s="157">
        <f>SUM(I517:I522)</f>
        <v>175.88</v>
      </c>
    </row>
    <row r="516" spans="1:9">
      <c r="A516" s="102" t="s">
        <v>512</v>
      </c>
      <c r="B516" s="98"/>
      <c r="C516" s="98"/>
      <c r="D516" s="99" t="s">
        <v>166</v>
      </c>
      <c r="E516" s="100"/>
      <c r="F516" s="98"/>
      <c r="G516" s="101"/>
      <c r="H516" s="103"/>
      <c r="I516" s="103"/>
    </row>
    <row r="517" spans="1:9" ht="26.25">
      <c r="A517" s="83" t="s">
        <v>513</v>
      </c>
      <c r="B517" s="83">
        <f>COMPOSIÇÕES!$A$21</f>
        <v>2</v>
      </c>
      <c r="C517" s="83" t="str">
        <f>COMPOSIÇÕES!$E$21</f>
        <v>COMPOSIÇÃO</v>
      </c>
      <c r="D517" s="163" t="str">
        <f>COMPOSIÇÕES!$C$21</f>
        <v>TOMADA 2P+T PADRAO NBR 14136 CORRENTE 20A-250V E INTERRUPTOR 1 TECLA COM ESPELHO 4'X2'</v>
      </c>
      <c r="E517" s="112">
        <v>1</v>
      </c>
      <c r="F517" s="83" t="str">
        <f>COMPOSIÇÕES!$D$11</f>
        <v>UN</v>
      </c>
      <c r="G517" s="114">
        <f>COMPOSIÇÕES!$G$21</f>
        <v>42.459999999999994</v>
      </c>
      <c r="H517" s="509">
        <f t="shared" ref="H517:H518" si="94">ROUND(G517+(G517*$I$6),2)</f>
        <v>54.07</v>
      </c>
      <c r="I517" s="189">
        <f t="shared" ref="I517:I518" si="95">ROUND(H517*E517,2)</f>
        <v>54.07</v>
      </c>
    </row>
    <row r="518" spans="1:9">
      <c r="A518" s="83" t="s">
        <v>570</v>
      </c>
      <c r="B518" s="517" t="s">
        <v>538</v>
      </c>
      <c r="C518" s="517" t="s">
        <v>51</v>
      </c>
      <c r="D518" s="518" t="s">
        <v>539</v>
      </c>
      <c r="E518" s="519">
        <v>2</v>
      </c>
      <c r="F518" s="517" t="s">
        <v>15</v>
      </c>
      <c r="G518" s="520">
        <f>'NÚCLEO 01'!$G$173</f>
        <v>4.1399999999999997</v>
      </c>
      <c r="H518" s="509">
        <f t="shared" si="94"/>
        <v>5.27</v>
      </c>
      <c r="I518" s="189">
        <f t="shared" si="95"/>
        <v>10.54</v>
      </c>
    </row>
    <row r="519" spans="1:9">
      <c r="A519" s="211" t="s">
        <v>514</v>
      </c>
      <c r="B519" s="226"/>
      <c r="C519" s="226"/>
      <c r="D519" s="227" t="s">
        <v>169</v>
      </c>
      <c r="E519" s="228"/>
      <c r="F519" s="226"/>
      <c r="G519" s="229"/>
      <c r="H519" s="163"/>
      <c r="I519" s="163"/>
    </row>
    <row r="520" spans="1:9" ht="26.25">
      <c r="A520" s="516" t="s">
        <v>515</v>
      </c>
      <c r="B520" s="83" t="s">
        <v>617</v>
      </c>
      <c r="C520" s="83" t="s">
        <v>51</v>
      </c>
      <c r="D520" s="163" t="s">
        <v>618</v>
      </c>
      <c r="E520" s="112">
        <v>1</v>
      </c>
      <c r="F520" s="83" t="s">
        <v>15</v>
      </c>
      <c r="G520" s="114">
        <f>'NÚCLEO 01'!$G$175</f>
        <v>14.93</v>
      </c>
      <c r="H520" s="509">
        <f t="shared" ref="H520" si="96">ROUND(G520+(G520*$I$6),2)</f>
        <v>19.010000000000002</v>
      </c>
      <c r="I520" s="189">
        <f>ROUND(H520*E520,2)</f>
        <v>19.010000000000002</v>
      </c>
    </row>
    <row r="521" spans="1:9">
      <c r="A521" s="211" t="s">
        <v>626</v>
      </c>
      <c r="B521" s="212"/>
      <c r="C521" s="212"/>
      <c r="D521" s="213" t="s">
        <v>397</v>
      </c>
      <c r="E521" s="214"/>
      <c r="F521" s="212"/>
      <c r="G521" s="199"/>
      <c r="H521" s="215"/>
      <c r="I521" s="198"/>
    </row>
    <row r="522" spans="1:9">
      <c r="A522" s="511" t="s">
        <v>627</v>
      </c>
      <c r="B522" s="511">
        <f>COMPOSIÇÕES!$A$31</f>
        <v>3</v>
      </c>
      <c r="C522" s="511" t="str">
        <f>COMPOSIÇÕES!$E$31</f>
        <v>COMPOSIÇÃO</v>
      </c>
      <c r="D522" s="512" t="str">
        <f>COMPOSIÇÕES!$C$31</f>
        <v>RECOLOCAÇÃO DE CHUVEIRO</v>
      </c>
      <c r="E522" s="513">
        <v>2</v>
      </c>
      <c r="F522" s="511" t="str">
        <f>COMPOSIÇÕES!$D$31</f>
        <v>UN</v>
      </c>
      <c r="G522" s="514">
        <f>COMPOSIÇÕES!$G$31</f>
        <v>36.22</v>
      </c>
      <c r="H522" s="509">
        <f t="shared" ref="H522" si="97">ROUND(G522+(G522*$I$6),2)</f>
        <v>46.13</v>
      </c>
      <c r="I522" s="567">
        <f>ROUND(H522*E522,2)</f>
        <v>92.26</v>
      </c>
    </row>
    <row r="523" spans="1:9">
      <c r="A523" s="58">
        <v>64</v>
      </c>
      <c r="B523" s="58"/>
      <c r="C523" s="58"/>
      <c r="D523" s="59" t="s">
        <v>171</v>
      </c>
      <c r="E523" s="60"/>
      <c r="F523" s="58"/>
      <c r="G523" s="61"/>
      <c r="H523" s="61"/>
      <c r="I523" s="62">
        <f>SUM(I524:I526)</f>
        <v>279.29999999999995</v>
      </c>
    </row>
    <row r="524" spans="1:9">
      <c r="A524" s="146" t="s">
        <v>516</v>
      </c>
      <c r="B524" s="146"/>
      <c r="C524" s="146"/>
      <c r="D524" s="71" t="s">
        <v>180</v>
      </c>
      <c r="E524" s="149"/>
      <c r="F524" s="45"/>
      <c r="G524" s="46"/>
      <c r="H524" s="65"/>
      <c r="I524" s="147"/>
    </row>
    <row r="525" spans="1:9">
      <c r="A525" s="216" t="s">
        <v>517</v>
      </c>
      <c r="B525" s="216" t="s">
        <v>182</v>
      </c>
      <c r="C525" s="216" t="s">
        <v>51</v>
      </c>
      <c r="D525" s="510" t="s">
        <v>183</v>
      </c>
      <c r="E525" s="218">
        <v>2</v>
      </c>
      <c r="F525" s="216" t="s">
        <v>15</v>
      </c>
      <c r="G525" s="217">
        <f>'NÚCLEO 01'!$G$182</f>
        <v>63.18</v>
      </c>
      <c r="H525" s="537">
        <f>ROUND(G525+(G525*$I$6),2)</f>
        <v>80.459999999999994</v>
      </c>
      <c r="I525" s="189">
        <f>ROUND(H525*E525,2)</f>
        <v>160.91999999999999</v>
      </c>
    </row>
    <row r="526" spans="1:9">
      <c r="A526" s="216" t="s">
        <v>518</v>
      </c>
      <c r="B526" s="216" t="s">
        <v>185</v>
      </c>
      <c r="C526" s="216" t="s">
        <v>51</v>
      </c>
      <c r="D526" s="217" t="s">
        <v>186</v>
      </c>
      <c r="E526" s="218">
        <v>2</v>
      </c>
      <c r="F526" s="216" t="s">
        <v>15</v>
      </c>
      <c r="G526" s="217">
        <f>'NÚCLEO 01'!$G$183</f>
        <v>46.48</v>
      </c>
      <c r="H526" s="537">
        <f>ROUND(G526+(G526*$I$6),2)</f>
        <v>59.19</v>
      </c>
      <c r="I526" s="189">
        <f>ROUND(H526*E526,2)</f>
        <v>118.38</v>
      </c>
    </row>
    <row r="527" spans="1:9">
      <c r="A527" s="132"/>
      <c r="B527" s="132"/>
      <c r="C527" s="132"/>
      <c r="D527" s="133" t="s">
        <v>571</v>
      </c>
      <c r="E527" s="132"/>
      <c r="F527" s="132"/>
      <c r="G527" s="132"/>
      <c r="H527" s="134"/>
      <c r="I527" s="420">
        <f>I528+I621</f>
        <v>81333.209999999992</v>
      </c>
    </row>
    <row r="528" spans="1:9">
      <c r="A528" s="135"/>
      <c r="B528" s="135"/>
      <c r="C528" s="135"/>
      <c r="D528" s="136" t="s">
        <v>24</v>
      </c>
      <c r="E528" s="135"/>
      <c r="F528" s="135"/>
      <c r="G528" s="135"/>
      <c r="H528" s="137"/>
      <c r="I528" s="138">
        <f>I529+I550+I559+I567+I576+I585+I591+I596+I602+I615</f>
        <v>66103.12</v>
      </c>
    </row>
    <row r="529" spans="1:9">
      <c r="A529" s="139">
        <v>65</v>
      </c>
      <c r="B529" s="122"/>
      <c r="C529" s="122"/>
      <c r="D529" s="123" t="s">
        <v>25</v>
      </c>
      <c r="E529" s="122"/>
      <c r="F529" s="122"/>
      <c r="G529" s="122"/>
      <c r="H529" s="124"/>
      <c r="I529" s="125">
        <f>SUM(I531:I549)</f>
        <v>3804.5599999999995</v>
      </c>
    </row>
    <row r="530" spans="1:9">
      <c r="A530" s="140" t="s">
        <v>575</v>
      </c>
      <c r="B530" s="127"/>
      <c r="C530" s="127"/>
      <c r="D530" s="141" t="s">
        <v>27</v>
      </c>
      <c r="E530" s="127"/>
      <c r="F530" s="127"/>
      <c r="G530" s="127"/>
      <c r="H530" s="130"/>
      <c r="I530" s="131"/>
    </row>
    <row r="531" spans="1:9" ht="25.5">
      <c r="A531" s="541" t="s">
        <v>576</v>
      </c>
      <c r="B531" s="541" t="s">
        <v>29</v>
      </c>
      <c r="C531" s="541" t="s">
        <v>30</v>
      </c>
      <c r="D531" s="589" t="s">
        <v>31</v>
      </c>
      <c r="E531" s="590">
        <v>1.64</v>
      </c>
      <c r="F531" s="541" t="s">
        <v>32</v>
      </c>
      <c r="G531" s="588">
        <f>'NÚCLEO 01'!$G$17</f>
        <v>300.23</v>
      </c>
      <c r="H531" s="537">
        <f t="shared" ref="H531:H549" si="98">ROUND(G531+(G531*$I$6),2)</f>
        <v>382.34</v>
      </c>
      <c r="I531" s="189">
        <f t="shared" ref="I531:I549" si="99">ROUND(H531*E531,2)</f>
        <v>627.04</v>
      </c>
    </row>
    <row r="532" spans="1:9">
      <c r="A532" s="541" t="s">
        <v>790</v>
      </c>
      <c r="B532" s="541" t="s">
        <v>34</v>
      </c>
      <c r="C532" s="541" t="s">
        <v>30</v>
      </c>
      <c r="D532" s="589" t="s">
        <v>35</v>
      </c>
      <c r="E532" s="590">
        <v>12</v>
      </c>
      <c r="F532" s="541" t="s">
        <v>22</v>
      </c>
      <c r="G532" s="588">
        <f>'NÚCLEO 01'!$G$18</f>
        <v>4.5</v>
      </c>
      <c r="H532" s="537">
        <f t="shared" si="98"/>
        <v>5.73</v>
      </c>
      <c r="I532" s="189">
        <f t="shared" si="99"/>
        <v>68.760000000000005</v>
      </c>
    </row>
    <row r="533" spans="1:9" ht="25.5">
      <c r="A533" s="541" t="s">
        <v>791</v>
      </c>
      <c r="B533" s="540" t="s">
        <v>37</v>
      </c>
      <c r="C533" s="540" t="s">
        <v>30</v>
      </c>
      <c r="D533" s="217" t="s">
        <v>38</v>
      </c>
      <c r="E533" s="231">
        <v>30</v>
      </c>
      <c r="F533" s="540" t="s">
        <v>39</v>
      </c>
      <c r="G533" s="588">
        <f>'NÚCLEO 01'!$G$19</f>
        <v>6</v>
      </c>
      <c r="H533" s="537">
        <f t="shared" si="98"/>
        <v>7.64</v>
      </c>
      <c r="I533" s="189">
        <f t="shared" si="99"/>
        <v>229.2</v>
      </c>
    </row>
    <row r="534" spans="1:9">
      <c r="A534" s="541" t="s">
        <v>792</v>
      </c>
      <c r="B534" s="540" t="s">
        <v>41</v>
      </c>
      <c r="C534" s="540" t="s">
        <v>30</v>
      </c>
      <c r="D534" s="217" t="s">
        <v>42</v>
      </c>
      <c r="E534" s="231">
        <v>78.94</v>
      </c>
      <c r="F534" s="540" t="s">
        <v>22</v>
      </c>
      <c r="G534" s="588">
        <f>'NÚCLEO 01'!$G$20</f>
        <v>4.21</v>
      </c>
      <c r="H534" s="537">
        <f t="shared" si="98"/>
        <v>5.36</v>
      </c>
      <c r="I534" s="189">
        <f t="shared" si="99"/>
        <v>423.12</v>
      </c>
    </row>
    <row r="535" spans="1:9">
      <c r="A535" s="541" t="s">
        <v>793</v>
      </c>
      <c r="B535" s="540" t="s">
        <v>44</v>
      </c>
      <c r="C535" s="540" t="s">
        <v>30</v>
      </c>
      <c r="D535" s="217" t="s">
        <v>45</v>
      </c>
      <c r="E535" s="231">
        <v>4</v>
      </c>
      <c r="F535" s="540" t="s">
        <v>15</v>
      </c>
      <c r="G535" s="588">
        <f>'NÚCLEO 01'!$G$21</f>
        <v>9.27</v>
      </c>
      <c r="H535" s="537">
        <f t="shared" si="98"/>
        <v>11.81</v>
      </c>
      <c r="I535" s="189">
        <f t="shared" si="99"/>
        <v>47.24</v>
      </c>
    </row>
    <row r="536" spans="1:9">
      <c r="A536" s="541" t="s">
        <v>794</v>
      </c>
      <c r="B536" s="540" t="s">
        <v>47</v>
      </c>
      <c r="C536" s="540" t="s">
        <v>30</v>
      </c>
      <c r="D536" s="217" t="s">
        <v>48</v>
      </c>
      <c r="E536" s="231">
        <v>2</v>
      </c>
      <c r="F536" s="540" t="s">
        <v>15</v>
      </c>
      <c r="G536" s="588">
        <f>'NÚCLEO 01'!$G$22</f>
        <v>40.18</v>
      </c>
      <c r="H536" s="537">
        <f t="shared" si="98"/>
        <v>51.17</v>
      </c>
      <c r="I536" s="189">
        <f t="shared" si="99"/>
        <v>102.34</v>
      </c>
    </row>
    <row r="537" spans="1:9">
      <c r="A537" s="541" t="s">
        <v>795</v>
      </c>
      <c r="B537" s="216" t="s">
        <v>50</v>
      </c>
      <c r="C537" s="216" t="s">
        <v>51</v>
      </c>
      <c r="D537" s="591" t="s">
        <v>52</v>
      </c>
      <c r="E537" s="592">
        <v>2</v>
      </c>
      <c r="F537" s="540" t="s">
        <v>15</v>
      </c>
      <c r="G537" s="588">
        <f>'NÚCLEO 01'!$G$23</f>
        <v>14.47</v>
      </c>
      <c r="H537" s="537">
        <f t="shared" si="98"/>
        <v>18.43</v>
      </c>
      <c r="I537" s="189">
        <f t="shared" si="99"/>
        <v>36.86</v>
      </c>
    </row>
    <row r="538" spans="1:9">
      <c r="A538" s="541" t="s">
        <v>796</v>
      </c>
      <c r="B538" s="216" t="s">
        <v>54</v>
      </c>
      <c r="C538" s="216" t="s">
        <v>51</v>
      </c>
      <c r="D538" s="591" t="s">
        <v>55</v>
      </c>
      <c r="E538" s="592">
        <v>10</v>
      </c>
      <c r="F538" s="540" t="s">
        <v>15</v>
      </c>
      <c r="G538" s="588">
        <f>'NÚCLEO 01'!$G$24</f>
        <v>5.69</v>
      </c>
      <c r="H538" s="537">
        <f t="shared" si="98"/>
        <v>7.25</v>
      </c>
      <c r="I538" s="189">
        <f t="shared" si="99"/>
        <v>72.5</v>
      </c>
    </row>
    <row r="539" spans="1:9" ht="25.5">
      <c r="A539" s="541" t="s">
        <v>797</v>
      </c>
      <c r="B539" s="216" t="s">
        <v>57</v>
      </c>
      <c r="C539" s="216" t="s">
        <v>30</v>
      </c>
      <c r="D539" s="591" t="s">
        <v>58</v>
      </c>
      <c r="E539" s="592">
        <v>8</v>
      </c>
      <c r="F539" s="540" t="s">
        <v>15</v>
      </c>
      <c r="G539" s="588">
        <f>'NÚCLEO 01'!$G$25</f>
        <v>36.74</v>
      </c>
      <c r="H539" s="537">
        <f t="shared" si="98"/>
        <v>46.79</v>
      </c>
      <c r="I539" s="189">
        <f t="shared" si="99"/>
        <v>374.32</v>
      </c>
    </row>
    <row r="540" spans="1:9">
      <c r="A540" s="541" t="s">
        <v>798</v>
      </c>
      <c r="B540" s="216" t="s">
        <v>60</v>
      </c>
      <c r="C540" s="216" t="s">
        <v>51</v>
      </c>
      <c r="D540" s="591" t="s">
        <v>61</v>
      </c>
      <c r="E540" s="592">
        <v>18</v>
      </c>
      <c r="F540" s="540" t="s">
        <v>15</v>
      </c>
      <c r="G540" s="588">
        <f>'NÚCLEO 01'!$G$26</f>
        <v>10.58</v>
      </c>
      <c r="H540" s="537">
        <f t="shared" si="98"/>
        <v>13.47</v>
      </c>
      <c r="I540" s="189">
        <f t="shared" si="99"/>
        <v>242.46</v>
      </c>
    </row>
    <row r="541" spans="1:9" ht="25.5">
      <c r="A541" s="541" t="s">
        <v>799</v>
      </c>
      <c r="B541" s="216" t="s">
        <v>63</v>
      </c>
      <c r="C541" s="216" t="s">
        <v>51</v>
      </c>
      <c r="D541" s="591" t="s">
        <v>64</v>
      </c>
      <c r="E541" s="592">
        <v>6</v>
      </c>
      <c r="F541" s="540" t="s">
        <v>15</v>
      </c>
      <c r="G541" s="588">
        <f>'NÚCLEO 01'!$G$27</f>
        <v>4.41</v>
      </c>
      <c r="H541" s="537">
        <f t="shared" si="98"/>
        <v>5.62</v>
      </c>
      <c r="I541" s="189">
        <f t="shared" si="99"/>
        <v>33.72</v>
      </c>
    </row>
    <row r="542" spans="1:9">
      <c r="A542" s="541" t="s">
        <v>800</v>
      </c>
      <c r="B542" s="216" t="s">
        <v>66</v>
      </c>
      <c r="C542" s="216" t="s">
        <v>51</v>
      </c>
      <c r="D542" s="591" t="s">
        <v>67</v>
      </c>
      <c r="E542" s="592">
        <v>18</v>
      </c>
      <c r="F542" s="540" t="s">
        <v>15</v>
      </c>
      <c r="G542" s="588">
        <f>'NÚCLEO 01'!$G$28</f>
        <v>24.06</v>
      </c>
      <c r="H542" s="537">
        <f t="shared" si="98"/>
        <v>30.64</v>
      </c>
      <c r="I542" s="189">
        <f t="shared" si="99"/>
        <v>551.52</v>
      </c>
    </row>
    <row r="543" spans="1:9" ht="25.5">
      <c r="A543" s="541" t="s">
        <v>801</v>
      </c>
      <c r="B543" s="216">
        <v>97660</v>
      </c>
      <c r="C543" s="216" t="s">
        <v>21</v>
      </c>
      <c r="D543" s="591" t="s">
        <v>69</v>
      </c>
      <c r="E543" s="592">
        <v>3</v>
      </c>
      <c r="F543" s="540" t="s">
        <v>15</v>
      </c>
      <c r="G543" s="588">
        <f>'NÚCLEO 01'!$G$29</f>
        <v>0.62</v>
      </c>
      <c r="H543" s="537">
        <f t="shared" si="98"/>
        <v>0.79</v>
      </c>
      <c r="I543" s="189">
        <f t="shared" si="99"/>
        <v>2.37</v>
      </c>
    </row>
    <row r="544" spans="1:9" ht="25.5">
      <c r="A544" s="541" t="s">
        <v>802</v>
      </c>
      <c r="B544" s="216" t="s">
        <v>71</v>
      </c>
      <c r="C544" s="216" t="s">
        <v>30</v>
      </c>
      <c r="D544" s="591" t="s">
        <v>72</v>
      </c>
      <c r="E544" s="592">
        <v>8</v>
      </c>
      <c r="F544" s="540" t="s">
        <v>15</v>
      </c>
      <c r="G544" s="588">
        <f>'NÚCLEO 01'!$G$30</f>
        <v>2.25</v>
      </c>
      <c r="H544" s="537">
        <f t="shared" si="98"/>
        <v>2.87</v>
      </c>
      <c r="I544" s="189">
        <f t="shared" si="99"/>
        <v>22.96</v>
      </c>
    </row>
    <row r="545" spans="1:9" ht="25.5">
      <c r="A545" s="541" t="s">
        <v>803</v>
      </c>
      <c r="B545" s="216" t="s">
        <v>74</v>
      </c>
      <c r="C545" s="216" t="s">
        <v>51</v>
      </c>
      <c r="D545" s="589" t="s">
        <v>75</v>
      </c>
      <c r="E545" s="540">
        <v>0.06</v>
      </c>
      <c r="F545" s="540" t="s">
        <v>32</v>
      </c>
      <c r="G545" s="588">
        <f>'NÚCLEO 01'!$G$31</f>
        <v>58.08</v>
      </c>
      <c r="H545" s="537">
        <f t="shared" si="98"/>
        <v>73.959999999999994</v>
      </c>
      <c r="I545" s="189">
        <f t="shared" si="99"/>
        <v>4.4400000000000004</v>
      </c>
    </row>
    <row r="546" spans="1:9" ht="25.5">
      <c r="A546" s="541" t="s">
        <v>804</v>
      </c>
      <c r="B546" s="216" t="s">
        <v>76</v>
      </c>
      <c r="C546" s="216" t="s">
        <v>30</v>
      </c>
      <c r="D546" s="589" t="s">
        <v>77</v>
      </c>
      <c r="E546" s="540">
        <v>1.36</v>
      </c>
      <c r="F546" s="540" t="s">
        <v>22</v>
      </c>
      <c r="G546" s="588">
        <f>'NÚCLEO 01'!$G$32</f>
        <v>27.02</v>
      </c>
      <c r="H546" s="537">
        <f t="shared" si="98"/>
        <v>34.409999999999997</v>
      </c>
      <c r="I546" s="189">
        <f t="shared" si="99"/>
        <v>46.8</v>
      </c>
    </row>
    <row r="547" spans="1:9">
      <c r="A547" s="541" t="s">
        <v>805</v>
      </c>
      <c r="B547" s="561" t="s">
        <v>190</v>
      </c>
      <c r="C547" s="561" t="s">
        <v>30</v>
      </c>
      <c r="D547" s="562" t="s">
        <v>191</v>
      </c>
      <c r="E547" s="83">
        <v>4.16</v>
      </c>
      <c r="F547" s="83" t="s">
        <v>39</v>
      </c>
      <c r="G547" s="588">
        <f>'NÚCLEO 01'!$G$33</f>
        <v>12.22</v>
      </c>
      <c r="H547" s="537">
        <f t="shared" si="98"/>
        <v>15.56</v>
      </c>
      <c r="I547" s="189">
        <f t="shared" si="99"/>
        <v>64.73</v>
      </c>
    </row>
    <row r="548" spans="1:9">
      <c r="A548" s="541" t="s">
        <v>806</v>
      </c>
      <c r="B548" s="561" t="s">
        <v>199</v>
      </c>
      <c r="C548" s="561" t="s">
        <v>30</v>
      </c>
      <c r="D548" s="562" t="s">
        <v>200</v>
      </c>
      <c r="E548" s="563">
        <v>3.2</v>
      </c>
      <c r="F548" s="83" t="s">
        <v>22</v>
      </c>
      <c r="G548" s="588">
        <f>'NÚCLEO 01'!$G$34</f>
        <v>23.43</v>
      </c>
      <c r="H548" s="537">
        <f t="shared" si="98"/>
        <v>29.84</v>
      </c>
      <c r="I548" s="189">
        <f t="shared" si="99"/>
        <v>95.49</v>
      </c>
    </row>
    <row r="549" spans="1:9">
      <c r="A549" s="541" t="s">
        <v>807</v>
      </c>
      <c r="B549" s="561" t="s">
        <v>225</v>
      </c>
      <c r="C549" s="561" t="s">
        <v>30</v>
      </c>
      <c r="D549" s="562" t="s">
        <v>226</v>
      </c>
      <c r="E549" s="563">
        <v>1</v>
      </c>
      <c r="F549" s="83" t="s">
        <v>15</v>
      </c>
      <c r="G549" s="588">
        <f>'NÚCLEO 01'!$G$35</f>
        <v>595.75</v>
      </c>
      <c r="H549" s="537">
        <f t="shared" si="98"/>
        <v>758.69</v>
      </c>
      <c r="I549" s="189">
        <f t="shared" si="99"/>
        <v>758.69</v>
      </c>
    </row>
    <row r="550" spans="1:9">
      <c r="A550" s="139">
        <v>66</v>
      </c>
      <c r="B550" s="142"/>
      <c r="C550" s="142"/>
      <c r="D550" s="143" t="s">
        <v>78</v>
      </c>
      <c r="E550" s="142"/>
      <c r="F550" s="142"/>
      <c r="G550" s="142"/>
      <c r="H550" s="124"/>
      <c r="I550" s="125">
        <f>SUM(I552:I558)</f>
        <v>7884.51</v>
      </c>
    </row>
    <row r="551" spans="1:9">
      <c r="A551" s="144" t="s">
        <v>577</v>
      </c>
      <c r="B551" s="128"/>
      <c r="C551" s="128"/>
      <c r="D551" s="145" t="s">
        <v>80</v>
      </c>
      <c r="E551" s="128"/>
      <c r="F551" s="128"/>
      <c r="G551" s="128"/>
      <c r="H551" s="130"/>
      <c r="I551" s="131"/>
    </row>
    <row r="552" spans="1:9" ht="63.75">
      <c r="A552" s="256" t="s">
        <v>578</v>
      </c>
      <c r="B552" s="256">
        <v>91792</v>
      </c>
      <c r="C552" s="256" t="s">
        <v>21</v>
      </c>
      <c r="D552" s="217" t="s">
        <v>958</v>
      </c>
      <c r="E552" s="259">
        <v>1.5</v>
      </c>
      <c r="F552" s="256" t="s">
        <v>39</v>
      </c>
      <c r="G552" s="549">
        <v>60.79</v>
      </c>
      <c r="H552" s="552">
        <f t="shared" ref="H552:H558" si="100">ROUND(G552+(G552*$I$6),2)</f>
        <v>77.42</v>
      </c>
      <c r="I552" s="551">
        <f t="shared" ref="I552:I558" si="101">ROUND(H552*E552,2)</f>
        <v>116.13</v>
      </c>
    </row>
    <row r="553" spans="1:9" ht="63.75">
      <c r="A553" s="256" t="s">
        <v>993</v>
      </c>
      <c r="B553" s="256">
        <v>91793</v>
      </c>
      <c r="C553" s="256" t="s">
        <v>21</v>
      </c>
      <c r="D553" s="217" t="s">
        <v>959</v>
      </c>
      <c r="E553" s="259">
        <v>25.02</v>
      </c>
      <c r="F553" s="256" t="s">
        <v>39</v>
      </c>
      <c r="G553" s="549">
        <v>91.39</v>
      </c>
      <c r="H553" s="550">
        <f t="shared" si="100"/>
        <v>116.39</v>
      </c>
      <c r="I553" s="551">
        <f t="shared" si="101"/>
        <v>2912.08</v>
      </c>
    </row>
    <row r="554" spans="1:9" ht="63.75">
      <c r="A554" s="256" t="s">
        <v>994</v>
      </c>
      <c r="B554" s="256">
        <v>91795</v>
      </c>
      <c r="C554" s="256" t="s">
        <v>21</v>
      </c>
      <c r="D554" s="217" t="s">
        <v>960</v>
      </c>
      <c r="E554" s="259">
        <v>18.96</v>
      </c>
      <c r="F554" s="256" t="s">
        <v>39</v>
      </c>
      <c r="G554" s="549">
        <v>72.75</v>
      </c>
      <c r="H554" s="550">
        <f t="shared" si="100"/>
        <v>92.65</v>
      </c>
      <c r="I554" s="551">
        <f t="shared" si="101"/>
        <v>1756.64</v>
      </c>
    </row>
    <row r="555" spans="1:9" ht="25.5">
      <c r="A555" s="256" t="s">
        <v>995</v>
      </c>
      <c r="B555" s="256" t="s">
        <v>961</v>
      </c>
      <c r="C555" s="256" t="s">
        <v>51</v>
      </c>
      <c r="D555" s="217" t="s">
        <v>962</v>
      </c>
      <c r="E555" s="259">
        <v>2</v>
      </c>
      <c r="F555" s="256" t="s">
        <v>15</v>
      </c>
      <c r="G555" s="549">
        <v>73.39</v>
      </c>
      <c r="H555" s="550">
        <f t="shared" si="100"/>
        <v>93.46</v>
      </c>
      <c r="I555" s="551">
        <f t="shared" si="101"/>
        <v>186.92</v>
      </c>
    </row>
    <row r="556" spans="1:9">
      <c r="A556" s="256" t="s">
        <v>996</v>
      </c>
      <c r="B556" s="256" t="s">
        <v>956</v>
      </c>
      <c r="C556" s="256" t="s">
        <v>51</v>
      </c>
      <c r="D556" s="217" t="s">
        <v>957</v>
      </c>
      <c r="E556" s="259">
        <v>8</v>
      </c>
      <c r="F556" s="256" t="s">
        <v>15</v>
      </c>
      <c r="G556" s="549">
        <v>97.27</v>
      </c>
      <c r="H556" s="550">
        <f t="shared" si="100"/>
        <v>123.87</v>
      </c>
      <c r="I556" s="551">
        <f t="shared" si="101"/>
        <v>990.96</v>
      </c>
    </row>
    <row r="557" spans="1:9" ht="25.5">
      <c r="A557" s="256" t="s">
        <v>997</v>
      </c>
      <c r="B557" s="256">
        <f>COMPOSIÇÕES!$A$70</f>
        <v>8</v>
      </c>
      <c r="C557" s="256" t="str">
        <f>COMPOSIÇÕES!$E$70</f>
        <v>COMPOSIÇÃO</v>
      </c>
      <c r="D557" s="217" t="str">
        <f>COMPOSIÇÕES!$C$70</f>
        <v>CAIXA DE INSPEÇÃO E PASSAGEM PVC ESGOTO - 41L COM PROLONGADO DE 20CM</v>
      </c>
      <c r="E557" s="259">
        <v>2</v>
      </c>
      <c r="F557" s="256" t="s">
        <v>15</v>
      </c>
      <c r="G557" s="549">
        <f>COMPOSIÇÕES!$G$70</f>
        <v>337.14</v>
      </c>
      <c r="H557" s="550">
        <f t="shared" si="100"/>
        <v>429.35</v>
      </c>
      <c r="I557" s="551">
        <f t="shared" si="101"/>
        <v>858.7</v>
      </c>
    </row>
    <row r="558" spans="1:9">
      <c r="A558" s="256" t="s">
        <v>998</v>
      </c>
      <c r="B558" s="256">
        <f>COMPOSIÇÕES!$A$77</f>
        <v>9</v>
      </c>
      <c r="C558" s="256" t="str">
        <f>COMPOSIÇÕES!$E$77</f>
        <v>COMPOSIÇÃO</v>
      </c>
      <c r="D558" s="549" t="str">
        <f>COMPOSIÇÕES!$C$77</f>
        <v xml:space="preserve">RALO LINEAR SIFONADO COM GRELHA - 90CM </v>
      </c>
      <c r="E558" s="259">
        <v>4</v>
      </c>
      <c r="F558" s="256" t="s">
        <v>15</v>
      </c>
      <c r="G558" s="549">
        <f>COMPOSIÇÕES!$G$77</f>
        <v>208.69000000000003</v>
      </c>
      <c r="H558" s="550">
        <f t="shared" si="100"/>
        <v>265.77</v>
      </c>
      <c r="I558" s="551">
        <f t="shared" si="101"/>
        <v>1063.08</v>
      </c>
    </row>
    <row r="559" spans="1:9">
      <c r="A559" s="139">
        <v>67</v>
      </c>
      <c r="B559" s="142"/>
      <c r="C559" s="142"/>
      <c r="D559" s="143" t="s">
        <v>81</v>
      </c>
      <c r="E559" s="142"/>
      <c r="F559" s="142"/>
      <c r="G559" s="142"/>
      <c r="H559" s="124"/>
      <c r="I559" s="125">
        <f>SUM(I560:I566)</f>
        <v>7834.62</v>
      </c>
    </row>
    <row r="560" spans="1:9">
      <c r="A560" s="144" t="s">
        <v>579</v>
      </c>
      <c r="B560" s="128"/>
      <c r="C560" s="128"/>
      <c r="D560" s="145" t="s">
        <v>83</v>
      </c>
      <c r="E560" s="128"/>
      <c r="F560" s="128"/>
      <c r="G560" s="128"/>
      <c r="H560" s="130"/>
      <c r="I560" s="131"/>
    </row>
    <row r="561" spans="1:9">
      <c r="A561" s="540" t="s">
        <v>580</v>
      </c>
      <c r="B561" s="540" t="s">
        <v>85</v>
      </c>
      <c r="C561" s="540" t="s">
        <v>51</v>
      </c>
      <c r="D561" s="585" t="s">
        <v>86</v>
      </c>
      <c r="E561" s="231">
        <v>0.98</v>
      </c>
      <c r="F561" s="540" t="s">
        <v>32</v>
      </c>
      <c r="G561" s="543">
        <f>'NÚCLEO 01'!$G$47</f>
        <v>135.91999999999999</v>
      </c>
      <c r="H561" s="537">
        <f>ROUND(G561+(G561*$I$6),2)</f>
        <v>173.09</v>
      </c>
      <c r="I561" s="189">
        <f>ROUND(H561*E561,2)</f>
        <v>169.63</v>
      </c>
    </row>
    <row r="562" spans="1:9">
      <c r="A562" s="540" t="s">
        <v>581</v>
      </c>
      <c r="B562" s="540" t="s">
        <v>88</v>
      </c>
      <c r="C562" s="540" t="s">
        <v>30</v>
      </c>
      <c r="D562" s="262" t="s">
        <v>89</v>
      </c>
      <c r="E562" s="231">
        <v>32.82</v>
      </c>
      <c r="F562" s="540" t="s">
        <v>22</v>
      </c>
      <c r="G562" s="588">
        <f>'NÚCLEO 01'!$G$48</f>
        <v>33.450000000000003</v>
      </c>
      <c r="H562" s="529">
        <f>ROUND(G562+(G562*$I$6),2)</f>
        <v>42.6</v>
      </c>
      <c r="I562" s="189">
        <f>ROUND(H562*E562,2)</f>
        <v>1398.13</v>
      </c>
    </row>
    <row r="563" spans="1:9">
      <c r="A563" s="586" t="s">
        <v>582</v>
      </c>
      <c r="B563" s="217"/>
      <c r="C563" s="217"/>
      <c r="D563" s="587" t="s">
        <v>91</v>
      </c>
      <c r="E563" s="217"/>
      <c r="F563" s="217"/>
      <c r="G563" s="217"/>
      <c r="H563" s="537"/>
      <c r="I563" s="189"/>
    </row>
    <row r="564" spans="1:9" ht="38.25">
      <c r="A564" s="540" t="s">
        <v>583</v>
      </c>
      <c r="B564" s="540" t="s">
        <v>93</v>
      </c>
      <c r="C564" s="540" t="s">
        <v>30</v>
      </c>
      <c r="D564" s="217" t="s">
        <v>94</v>
      </c>
      <c r="E564" s="231">
        <v>35.46</v>
      </c>
      <c r="F564" s="540" t="s">
        <v>95</v>
      </c>
      <c r="G564" s="588">
        <f>'NÚCLEO 01'!$G$50</f>
        <v>74.72</v>
      </c>
      <c r="H564" s="529">
        <f>ROUND(G564+(G564*$I$6),2)</f>
        <v>95.16</v>
      </c>
      <c r="I564" s="189">
        <f>ROUND(H564*E564,2)</f>
        <v>3374.37</v>
      </c>
    </row>
    <row r="565" spans="1:9">
      <c r="A565" s="586" t="s">
        <v>584</v>
      </c>
      <c r="B565" s="217"/>
      <c r="C565" s="217"/>
      <c r="D565" s="587" t="s">
        <v>97</v>
      </c>
      <c r="E565" s="217"/>
      <c r="F565" s="217"/>
      <c r="G565" s="217"/>
      <c r="H565" s="537"/>
      <c r="I565" s="189"/>
    </row>
    <row r="566" spans="1:9" ht="38.25">
      <c r="A566" s="540" t="s">
        <v>585</v>
      </c>
      <c r="B566" s="540" t="s">
        <v>99</v>
      </c>
      <c r="C566" s="540" t="s">
        <v>51</v>
      </c>
      <c r="D566" s="217" t="s">
        <v>201</v>
      </c>
      <c r="E566" s="231">
        <v>86.24</v>
      </c>
      <c r="F566" s="540" t="s">
        <v>22</v>
      </c>
      <c r="G566" s="584">
        <f>'NÚCLEO 01'!$G$52</f>
        <v>26.34</v>
      </c>
      <c r="H566" s="529">
        <f>ROUND(G566+(G566*$I$6),2)</f>
        <v>33.54</v>
      </c>
      <c r="I566" s="189">
        <f>ROUND(H566*E566,2)</f>
        <v>2892.49</v>
      </c>
    </row>
    <row r="567" spans="1:9">
      <c r="A567" s="58">
        <v>68</v>
      </c>
      <c r="B567" s="58"/>
      <c r="C567" s="58"/>
      <c r="D567" s="59" t="s">
        <v>101</v>
      </c>
      <c r="E567" s="60"/>
      <c r="F567" s="58"/>
      <c r="G567" s="61"/>
      <c r="H567" s="61"/>
      <c r="I567" s="62">
        <f>SUM(I568:I575)</f>
        <v>15710.69</v>
      </c>
    </row>
    <row r="568" spans="1:9">
      <c r="A568" s="182" t="s">
        <v>586</v>
      </c>
      <c r="B568" s="170"/>
      <c r="C568" s="170"/>
      <c r="D568" s="183" t="s">
        <v>103</v>
      </c>
      <c r="E568" s="231"/>
      <c r="F568" s="170"/>
      <c r="G568" s="178"/>
      <c r="H568" s="178"/>
      <c r="I568" s="184"/>
    </row>
    <row r="569" spans="1:9" ht="25.5">
      <c r="A569" s="540" t="s">
        <v>587</v>
      </c>
      <c r="B569" s="540" t="s">
        <v>105</v>
      </c>
      <c r="C569" s="540" t="s">
        <v>51</v>
      </c>
      <c r="D569" s="217" t="s">
        <v>106</v>
      </c>
      <c r="E569" s="231">
        <v>1.36</v>
      </c>
      <c r="F569" s="540" t="s">
        <v>22</v>
      </c>
      <c r="G569" s="543">
        <f>'NÚCLEO 01'!$G$55</f>
        <v>678.81</v>
      </c>
      <c r="H569" s="537">
        <f>ROUND(G569+(G569*$I$6),2)</f>
        <v>864.46</v>
      </c>
      <c r="I569" s="189">
        <f>ROUND(H569*E569,2)</f>
        <v>1175.67</v>
      </c>
    </row>
    <row r="570" spans="1:9">
      <c r="A570" s="539" t="s">
        <v>588</v>
      </c>
      <c r="B570" s="540"/>
      <c r="C570" s="541"/>
      <c r="D570" s="542" t="s">
        <v>108</v>
      </c>
      <c r="E570" s="231"/>
      <c r="F570" s="541"/>
      <c r="G570" s="543"/>
      <c r="H570" s="543"/>
      <c r="I570" s="544"/>
    </row>
    <row r="571" spans="1:9" ht="38.25">
      <c r="A571" s="540" t="s">
        <v>589</v>
      </c>
      <c r="B571" s="540">
        <v>102253</v>
      </c>
      <c r="C571" s="540" t="s">
        <v>21</v>
      </c>
      <c r="D571" s="217" t="s">
        <v>110</v>
      </c>
      <c r="E571" s="231">
        <v>12</v>
      </c>
      <c r="F571" s="540" t="s">
        <v>95</v>
      </c>
      <c r="G571" s="584">
        <f>'NÚCLEO 01'!$G$57</f>
        <v>787.69</v>
      </c>
      <c r="H571" s="537">
        <f>ROUND(G571+(G571*$I$6),2)</f>
        <v>1003.12</v>
      </c>
      <c r="I571" s="189">
        <f>ROUND(H571*E571,2)</f>
        <v>12037.44</v>
      </c>
    </row>
    <row r="572" spans="1:9">
      <c r="A572" s="539" t="s">
        <v>590</v>
      </c>
      <c r="B572" s="540"/>
      <c r="C572" s="541"/>
      <c r="D572" s="542" t="s">
        <v>112</v>
      </c>
      <c r="E572" s="231"/>
      <c r="F572" s="541"/>
      <c r="G572" s="543"/>
      <c r="H572" s="543"/>
      <c r="I572" s="544"/>
    </row>
    <row r="573" spans="1:9" ht="25.5">
      <c r="A573" s="540" t="s">
        <v>591</v>
      </c>
      <c r="B573" s="540" t="s">
        <v>114</v>
      </c>
      <c r="C573" s="540" t="s">
        <v>51</v>
      </c>
      <c r="D573" s="217" t="s">
        <v>115</v>
      </c>
      <c r="E573" s="231">
        <v>7.8</v>
      </c>
      <c r="F573" s="540" t="s">
        <v>39</v>
      </c>
      <c r="G573" s="543">
        <f>'NÚCLEO 01'!$G$59</f>
        <v>137.25</v>
      </c>
      <c r="H573" s="529">
        <f>ROUND(G573+(G573*$I$6),2)</f>
        <v>174.79</v>
      </c>
      <c r="I573" s="189">
        <f>ROUND(H573*E573,2)</f>
        <v>1363.36</v>
      </c>
    </row>
    <row r="574" spans="1:9">
      <c r="A574" s="539" t="s">
        <v>592</v>
      </c>
      <c r="B574" s="540"/>
      <c r="C574" s="541"/>
      <c r="D574" s="542" t="s">
        <v>117</v>
      </c>
      <c r="E574" s="231"/>
      <c r="F574" s="541"/>
      <c r="G574" s="543"/>
      <c r="H574" s="543"/>
      <c r="I574" s="544"/>
    </row>
    <row r="575" spans="1:9" ht="25.5">
      <c r="A575" s="540" t="s">
        <v>593</v>
      </c>
      <c r="B575" s="540" t="s">
        <v>119</v>
      </c>
      <c r="C575" s="540" t="s">
        <v>51</v>
      </c>
      <c r="D575" s="217" t="s">
        <v>120</v>
      </c>
      <c r="E575" s="231">
        <v>2.16</v>
      </c>
      <c r="F575" s="540" t="s">
        <v>22</v>
      </c>
      <c r="G575" s="543">
        <f>'NÚCLEO 01'!$G$61</f>
        <v>412.33</v>
      </c>
      <c r="H575" s="537">
        <f>ROUND(G575+(G575*$I$6),2)</f>
        <v>525.1</v>
      </c>
      <c r="I575" s="189">
        <f>ROUND(H575*E575,2)</f>
        <v>1134.22</v>
      </c>
    </row>
    <row r="576" spans="1:9">
      <c r="A576" s="58">
        <v>69</v>
      </c>
      <c r="B576" s="58"/>
      <c r="C576" s="58"/>
      <c r="D576" s="59" t="s">
        <v>121</v>
      </c>
      <c r="E576" s="60"/>
      <c r="F576" s="58"/>
      <c r="G576" s="61"/>
      <c r="H576" s="61"/>
      <c r="I576" s="62">
        <f>SUM(I578:I584)</f>
        <v>6851.5999999999985</v>
      </c>
    </row>
    <row r="577" spans="1:9">
      <c r="A577" s="191" t="s">
        <v>594</v>
      </c>
      <c r="B577" s="192"/>
      <c r="C577" s="192"/>
      <c r="D577" s="193" t="s">
        <v>123</v>
      </c>
      <c r="E577" s="187"/>
      <c r="F577" s="192"/>
      <c r="G577" s="188"/>
      <c r="H577" s="188"/>
      <c r="I577" s="194"/>
    </row>
    <row r="578" spans="1:9">
      <c r="A578" s="535" t="s">
        <v>595</v>
      </c>
      <c r="B578" s="535" t="s">
        <v>125</v>
      </c>
      <c r="C578" s="535" t="s">
        <v>51</v>
      </c>
      <c r="D578" s="186" t="s">
        <v>126</v>
      </c>
      <c r="E578" s="187">
        <v>4</v>
      </c>
      <c r="F578" s="535" t="s">
        <v>15</v>
      </c>
      <c r="G578" s="188">
        <f>'NÚCLEO 01'!$G$64</f>
        <v>112.2</v>
      </c>
      <c r="H578" s="576">
        <f>ROUND(G578+(G578*$I$6),2)</f>
        <v>142.88999999999999</v>
      </c>
      <c r="I578" s="189">
        <f>ROUND(H578*E578,2)</f>
        <v>571.55999999999995</v>
      </c>
    </row>
    <row r="579" spans="1:9">
      <c r="A579" s="191" t="s">
        <v>596</v>
      </c>
      <c r="B579" s="192"/>
      <c r="C579" s="192"/>
      <c r="D579" s="193" t="s">
        <v>234</v>
      </c>
      <c r="E579" s="187"/>
      <c r="F579" s="192"/>
      <c r="G579" s="188"/>
      <c r="H579" s="188"/>
      <c r="I579" s="194"/>
    </row>
    <row r="580" spans="1:9">
      <c r="A580" s="535" t="s">
        <v>597</v>
      </c>
      <c r="B580" s="535" t="s">
        <v>127</v>
      </c>
      <c r="C580" s="535" t="s">
        <v>30</v>
      </c>
      <c r="D580" s="186" t="s">
        <v>128</v>
      </c>
      <c r="E580" s="187">
        <v>8</v>
      </c>
      <c r="F580" s="535" t="s">
        <v>15</v>
      </c>
      <c r="G580" s="188">
        <f>'NÚCLEO 01'!$G$66</f>
        <v>563.65</v>
      </c>
      <c r="H580" s="576">
        <f>ROUND(G580+(G580*$I$6),2)</f>
        <v>717.81</v>
      </c>
      <c r="I580" s="189">
        <f>ROUND(H580*E580,2)</f>
        <v>5742.48</v>
      </c>
    </row>
    <row r="581" spans="1:9">
      <c r="A581" s="191" t="s">
        <v>808</v>
      </c>
      <c r="B581" s="192"/>
      <c r="C581" s="192"/>
      <c r="D581" s="193" t="s">
        <v>270</v>
      </c>
      <c r="E581" s="187"/>
      <c r="F581" s="192"/>
      <c r="G581" s="188"/>
      <c r="H581" s="188"/>
      <c r="I581" s="194"/>
    </row>
    <row r="582" spans="1:9">
      <c r="A582" s="535" t="s">
        <v>809</v>
      </c>
      <c r="B582" s="535" t="s">
        <v>271</v>
      </c>
      <c r="C582" s="535" t="s">
        <v>51</v>
      </c>
      <c r="D582" s="186" t="s">
        <v>272</v>
      </c>
      <c r="E582" s="187">
        <v>4</v>
      </c>
      <c r="F582" s="535" t="s">
        <v>15</v>
      </c>
      <c r="G582" s="188">
        <f>'NÚCLEO 01'!$G$68</f>
        <v>47.58</v>
      </c>
      <c r="H582" s="576">
        <f>ROUND(G582+(G582*$I$6),2)</f>
        <v>60.59</v>
      </c>
      <c r="I582" s="189">
        <f>ROUND(H582*E582,2)</f>
        <v>242.36</v>
      </c>
    </row>
    <row r="583" spans="1:9">
      <c r="A583" s="191" t="s">
        <v>810</v>
      </c>
      <c r="B583" s="192"/>
      <c r="C583" s="192"/>
      <c r="D583" s="193" t="s">
        <v>273</v>
      </c>
      <c r="E583" s="187"/>
      <c r="F583" s="192"/>
      <c r="G583" s="188"/>
      <c r="H583" s="188"/>
      <c r="I583" s="194"/>
    </row>
    <row r="584" spans="1:9">
      <c r="A584" s="535" t="s">
        <v>811</v>
      </c>
      <c r="B584" s="535" t="s">
        <v>274</v>
      </c>
      <c r="C584" s="535" t="s">
        <v>51</v>
      </c>
      <c r="D584" s="186" t="s">
        <v>275</v>
      </c>
      <c r="E584" s="187">
        <v>4</v>
      </c>
      <c r="F584" s="535" t="s">
        <v>15</v>
      </c>
      <c r="G584" s="188">
        <f>'NÚCLEO 01'!$G$70</f>
        <v>57.95</v>
      </c>
      <c r="H584" s="576">
        <f>ROUND(G584+(G584*$I$6),2)</f>
        <v>73.8</v>
      </c>
      <c r="I584" s="189">
        <f>ROUND(H584*E584,2)</f>
        <v>295.2</v>
      </c>
    </row>
    <row r="585" spans="1:9">
      <c r="A585" s="58">
        <v>70</v>
      </c>
      <c r="B585" s="58"/>
      <c r="C585" s="58"/>
      <c r="D585" s="59" t="s">
        <v>129</v>
      </c>
      <c r="E585" s="60"/>
      <c r="F585" s="58"/>
      <c r="G585" s="61"/>
      <c r="H585" s="61"/>
      <c r="I585" s="62">
        <f>SUM(I586:I590)</f>
        <v>2602.38</v>
      </c>
    </row>
    <row r="586" spans="1:9">
      <c r="A586" s="63" t="s">
        <v>598</v>
      </c>
      <c r="B586" s="37"/>
      <c r="C586" s="37"/>
      <c r="D586" s="64" t="s">
        <v>131</v>
      </c>
      <c r="E586" s="43"/>
      <c r="F586" s="37"/>
      <c r="G586" s="53"/>
      <c r="H586" s="53"/>
      <c r="I586" s="81"/>
    </row>
    <row r="587" spans="1:9" ht="25.5">
      <c r="A587" s="535" t="s">
        <v>599</v>
      </c>
      <c r="B587" s="535" t="s">
        <v>133</v>
      </c>
      <c r="C587" s="535" t="s">
        <v>30</v>
      </c>
      <c r="D587" s="186" t="s">
        <v>134</v>
      </c>
      <c r="E587" s="187">
        <v>4</v>
      </c>
      <c r="F587" s="535" t="s">
        <v>15</v>
      </c>
      <c r="G587" s="575">
        <f>'NÚCLEO 01'!$G$73</f>
        <v>110.35</v>
      </c>
      <c r="H587" s="576">
        <f>ROUND(G587+(G587*$I$6),2)</f>
        <v>140.53</v>
      </c>
      <c r="I587" s="195">
        <f>ROUND(H587*E587,2)</f>
        <v>562.12</v>
      </c>
    </row>
    <row r="588" spans="1:9">
      <c r="A588" s="577" t="s">
        <v>600</v>
      </c>
      <c r="B588" s="578"/>
      <c r="C588" s="535"/>
      <c r="D588" s="579" t="s">
        <v>139</v>
      </c>
      <c r="E588" s="187"/>
      <c r="F588" s="535"/>
      <c r="G588" s="575"/>
      <c r="H588" s="580"/>
      <c r="I588" s="581"/>
    </row>
    <row r="589" spans="1:9">
      <c r="A589" s="531" t="s">
        <v>601</v>
      </c>
      <c r="B589" s="532" t="s">
        <v>631</v>
      </c>
      <c r="C589" s="531" t="s">
        <v>30</v>
      </c>
      <c r="D589" s="533" t="s">
        <v>632</v>
      </c>
      <c r="E589" s="197">
        <v>8</v>
      </c>
      <c r="F589" s="531" t="s">
        <v>15</v>
      </c>
      <c r="G589" s="582">
        <f>'NÚCLEO 01'!$G$76</f>
        <v>127.3</v>
      </c>
      <c r="H589" s="576">
        <f t="shared" ref="H589:H590" si="102">ROUND(G589+(G589*$I$6),2)</f>
        <v>162.12</v>
      </c>
      <c r="I589" s="583">
        <f>ROUND(H589*E589,2)</f>
        <v>1296.96</v>
      </c>
    </row>
    <row r="590" spans="1:9">
      <c r="A590" s="531" t="s">
        <v>812</v>
      </c>
      <c r="B590" s="532" t="s">
        <v>628</v>
      </c>
      <c r="C590" s="531" t="s">
        <v>30</v>
      </c>
      <c r="D590" s="534" t="s">
        <v>629</v>
      </c>
      <c r="E590" s="197">
        <v>10</v>
      </c>
      <c r="F590" s="531" t="s">
        <v>15</v>
      </c>
      <c r="G590" s="582">
        <f>'NÚCLEO 01'!$G$77</f>
        <v>58.37</v>
      </c>
      <c r="H590" s="576">
        <f t="shared" si="102"/>
        <v>74.33</v>
      </c>
      <c r="I590" s="583">
        <f>ROUND(H590*E590,2)</f>
        <v>743.3</v>
      </c>
    </row>
    <row r="591" spans="1:9">
      <c r="A591" s="58">
        <v>71</v>
      </c>
      <c r="B591" s="58"/>
      <c r="C591" s="58"/>
      <c r="D591" s="59" t="s">
        <v>141</v>
      </c>
      <c r="E591" s="60"/>
      <c r="F591" s="58"/>
      <c r="G591" s="61"/>
      <c r="H591" s="61"/>
      <c r="I591" s="62">
        <f>SUM(I592:I595)</f>
        <v>2257.9499999999998</v>
      </c>
    </row>
    <row r="592" spans="1:9">
      <c r="A592" s="63" t="s">
        <v>602</v>
      </c>
      <c r="B592" s="37"/>
      <c r="C592" s="37"/>
      <c r="D592" s="64" t="s">
        <v>143</v>
      </c>
      <c r="E592" s="187"/>
      <c r="F592" s="37"/>
      <c r="G592" s="53"/>
      <c r="H592" s="53"/>
      <c r="I592" s="81"/>
    </row>
    <row r="593" spans="1:9">
      <c r="A593" s="535" t="s">
        <v>603</v>
      </c>
      <c r="B593" s="535" t="s">
        <v>145</v>
      </c>
      <c r="C593" s="535" t="s">
        <v>51</v>
      </c>
      <c r="D593" s="186" t="s">
        <v>146</v>
      </c>
      <c r="E593" s="187">
        <v>40.6</v>
      </c>
      <c r="F593" s="535" t="s">
        <v>22</v>
      </c>
      <c r="G593" s="188">
        <f>'NÚCLEO 01'!$G$80</f>
        <v>24.63</v>
      </c>
      <c r="H593" s="574">
        <f>ROUND(G593+(G593*$I$6),2)</f>
        <v>31.37</v>
      </c>
      <c r="I593" s="189">
        <f>ROUND(H593*E593,2)</f>
        <v>1273.6199999999999</v>
      </c>
    </row>
    <row r="594" spans="1:9">
      <c r="A594" s="191" t="s">
        <v>604</v>
      </c>
      <c r="B594" s="191"/>
      <c r="C594" s="191"/>
      <c r="D594" s="200" t="s">
        <v>148</v>
      </c>
      <c r="E594" s="187"/>
      <c r="F594" s="192"/>
      <c r="G594" s="188"/>
      <c r="H594" s="188"/>
      <c r="I594" s="194"/>
    </row>
    <row r="595" spans="1:9">
      <c r="A595" s="535" t="s">
        <v>605</v>
      </c>
      <c r="B595" s="535" t="s">
        <v>150</v>
      </c>
      <c r="C595" s="535" t="s">
        <v>51</v>
      </c>
      <c r="D595" s="186" t="s">
        <v>151</v>
      </c>
      <c r="E595" s="187">
        <v>33.020000000000003</v>
      </c>
      <c r="F595" s="535" t="s">
        <v>22</v>
      </c>
      <c r="G595" s="188">
        <f>'NÚCLEO 01'!$G$82</f>
        <v>23.41</v>
      </c>
      <c r="H595" s="574">
        <f>ROUND(G595+(G595*$I$6),2)</f>
        <v>29.81</v>
      </c>
      <c r="I595" s="189">
        <f>ROUND(H595*E595,2)</f>
        <v>984.33</v>
      </c>
    </row>
    <row r="596" spans="1:9">
      <c r="A596" s="58">
        <v>72</v>
      </c>
      <c r="B596" s="58"/>
      <c r="C596" s="58"/>
      <c r="D596" s="59" t="s">
        <v>152</v>
      </c>
      <c r="E596" s="60"/>
      <c r="F596" s="58"/>
      <c r="G596" s="61"/>
      <c r="H596" s="61"/>
      <c r="I596" s="62">
        <f>SUM(I597:I601)</f>
        <v>16674.87</v>
      </c>
    </row>
    <row r="597" spans="1:9">
      <c r="A597" s="191" t="s">
        <v>606</v>
      </c>
      <c r="B597" s="192"/>
      <c r="C597" s="192"/>
      <c r="D597" s="193" t="s">
        <v>154</v>
      </c>
      <c r="E597" s="187"/>
      <c r="F597" s="192"/>
      <c r="G597" s="188"/>
      <c r="H597" s="188"/>
      <c r="I597" s="194"/>
    </row>
    <row r="598" spans="1:9" ht="25.5">
      <c r="A598" s="535" t="s">
        <v>607</v>
      </c>
      <c r="B598" s="535" t="s">
        <v>156</v>
      </c>
      <c r="C598" s="535" t="s">
        <v>51</v>
      </c>
      <c r="D598" s="186" t="s">
        <v>157</v>
      </c>
      <c r="E598" s="187">
        <v>3.36</v>
      </c>
      <c r="F598" s="535" t="s">
        <v>22</v>
      </c>
      <c r="G598" s="188">
        <f>'NÚCLEO 01'!$G$85</f>
        <v>1162.04</v>
      </c>
      <c r="H598" s="565">
        <f>ROUND(G598+(G598*$I$6),2)</f>
        <v>1479.86</v>
      </c>
      <c r="I598" s="195">
        <f>ROUND(H598*E598,2)</f>
        <v>4972.33</v>
      </c>
    </row>
    <row r="599" spans="1:9" ht="25.5">
      <c r="A599" s="569" t="s">
        <v>608</v>
      </c>
      <c r="B599" s="569" t="s">
        <v>228</v>
      </c>
      <c r="C599" s="569" t="s">
        <v>51</v>
      </c>
      <c r="D599" s="570" t="s">
        <v>229</v>
      </c>
      <c r="E599" s="571">
        <v>4.62</v>
      </c>
      <c r="F599" s="569" t="s">
        <v>22</v>
      </c>
      <c r="G599" s="188">
        <f>'NÚCLEO 01'!$G$86</f>
        <v>906.27</v>
      </c>
      <c r="H599" s="565">
        <f>ROUND(G599+(G599*$I$6),2)</f>
        <v>1154.1300000000001</v>
      </c>
      <c r="I599" s="195">
        <f>ROUND(H599*E599,2)</f>
        <v>5332.08</v>
      </c>
    </row>
    <row r="600" spans="1:9">
      <c r="A600" s="201" t="s">
        <v>609</v>
      </c>
      <c r="B600" s="202"/>
      <c r="C600" s="202"/>
      <c r="D600" s="196" t="s">
        <v>160</v>
      </c>
      <c r="E600" s="203"/>
      <c r="F600" s="202"/>
      <c r="G600" s="203"/>
      <c r="H600" s="204"/>
      <c r="I600" s="205"/>
    </row>
    <row r="601" spans="1:9">
      <c r="A601" s="202" t="s">
        <v>610</v>
      </c>
      <c r="B601" s="202" t="s">
        <v>162</v>
      </c>
      <c r="C601" s="202" t="s">
        <v>51</v>
      </c>
      <c r="D601" s="572" t="s">
        <v>163</v>
      </c>
      <c r="E601" s="573">
        <v>3.2</v>
      </c>
      <c r="F601" s="202" t="s">
        <v>22</v>
      </c>
      <c r="G601" s="195">
        <f>'NÚCLEO 01'!$G$88</f>
        <v>1563.23</v>
      </c>
      <c r="H601" s="565">
        <f>ROUND(G601+(G601*$I$6),2)</f>
        <v>1990.77</v>
      </c>
      <c r="I601" s="189">
        <f>ROUND(H601*E601,2)</f>
        <v>6370.46</v>
      </c>
    </row>
    <row r="602" spans="1:9">
      <c r="A602" s="58">
        <v>73</v>
      </c>
      <c r="B602" s="58"/>
      <c r="C602" s="58"/>
      <c r="D602" s="59" t="s">
        <v>164</v>
      </c>
      <c r="E602" s="60"/>
      <c r="F602" s="58"/>
      <c r="G602" s="61"/>
      <c r="H602" s="61"/>
      <c r="I602" s="62">
        <f>SUM(I603:I614)</f>
        <v>924.77</v>
      </c>
    </row>
    <row r="603" spans="1:9">
      <c r="A603" s="206" t="s">
        <v>637</v>
      </c>
      <c r="B603" s="207"/>
      <c r="C603" s="207"/>
      <c r="D603" s="208" t="s">
        <v>166</v>
      </c>
      <c r="E603" s="197"/>
      <c r="F603" s="207"/>
      <c r="G603" s="209"/>
      <c r="H603" s="209"/>
      <c r="I603" s="210"/>
    </row>
    <row r="604" spans="1:9" ht="26.25">
      <c r="A604" s="531" t="s">
        <v>638</v>
      </c>
      <c r="B604" s="83">
        <f>COMPOSIÇÕES!$A$11</f>
        <v>1</v>
      </c>
      <c r="C604" s="83" t="str">
        <f>COMPOSIÇÕES!$E$11</f>
        <v>COMPOSIÇÃO</v>
      </c>
      <c r="D604" s="163" t="str">
        <f>COMPOSIÇÕES!$C$11</f>
        <v>TOMADA 2P+T PADRAO NBR 14136 CORRENTE 20A-250V E INTERRUPTOR 2 TECLAS COM ESPELHO 4'X4'</v>
      </c>
      <c r="E604" s="112">
        <v>2</v>
      </c>
      <c r="F604" s="83" t="str">
        <f>COMPOSIÇÕES!$D$11</f>
        <v>UN</v>
      </c>
      <c r="G604" s="114">
        <f>COMPOSIÇÕES!$G$11</f>
        <v>55.47</v>
      </c>
      <c r="H604" s="565">
        <f t="shared" ref="H604:H605" si="103">ROUND(G604+(G604*$I$6),2)</f>
        <v>70.64</v>
      </c>
      <c r="I604" s="189">
        <f>ROUND(H604*E604,2)</f>
        <v>141.28</v>
      </c>
    </row>
    <row r="605" spans="1:9">
      <c r="A605" s="566" t="s">
        <v>813</v>
      </c>
      <c r="B605" s="517" t="s">
        <v>538</v>
      </c>
      <c r="C605" s="517" t="s">
        <v>51</v>
      </c>
      <c r="D605" s="518" t="s">
        <v>539</v>
      </c>
      <c r="E605" s="519">
        <v>6</v>
      </c>
      <c r="F605" s="517" t="s">
        <v>15</v>
      </c>
      <c r="G605" s="520">
        <f>'NÚCLEO 01'!$G$92</f>
        <v>4.1399999999999997</v>
      </c>
      <c r="H605" s="565">
        <f t="shared" si="103"/>
        <v>5.27</v>
      </c>
      <c r="I605" s="189">
        <f t="shared" ref="I605" si="104">ROUND(H605*E605,2)</f>
        <v>31.62</v>
      </c>
    </row>
    <row r="606" spans="1:9">
      <c r="A606" s="211" t="s">
        <v>639</v>
      </c>
      <c r="B606" s="226"/>
      <c r="C606" s="226"/>
      <c r="D606" s="227" t="s">
        <v>169</v>
      </c>
      <c r="E606" s="228"/>
      <c r="F606" s="226"/>
      <c r="G606" s="229"/>
      <c r="H606" s="163"/>
      <c r="I606" s="163"/>
    </row>
    <row r="607" spans="1:9" ht="26.25">
      <c r="A607" s="516" t="s">
        <v>640</v>
      </c>
      <c r="B607" s="83">
        <f>COMPOSIÇÕES!$A$50</f>
        <v>5</v>
      </c>
      <c r="C607" s="83" t="str">
        <f>COMPOSIÇÕES!$E$50</f>
        <v>COMPOSIÇÃO</v>
      </c>
      <c r="D607" s="163" t="str">
        <f>COMPOSIÇÕES!$C$50</f>
        <v>LAMPADA LED TUBULAR VIDRO DE 18W C/TEMPERATURA DE COR 4000° K</v>
      </c>
      <c r="E607" s="112">
        <v>2</v>
      </c>
      <c r="F607" s="83" t="s">
        <v>15</v>
      </c>
      <c r="G607" s="114">
        <f>COMPOSIÇÕES!$G$50</f>
        <v>22.98</v>
      </c>
      <c r="H607" s="565">
        <f>ROUND(G607+(G607*$I$6),2)</f>
        <v>29.27</v>
      </c>
      <c r="I607" s="189">
        <f>ROUND(H607*E607,2)</f>
        <v>58.54</v>
      </c>
    </row>
    <row r="608" spans="1:9" ht="26.25">
      <c r="A608" s="516" t="s">
        <v>641</v>
      </c>
      <c r="B608" s="83" t="s">
        <v>617</v>
      </c>
      <c r="C608" s="83" t="s">
        <v>51</v>
      </c>
      <c r="D608" s="163" t="s">
        <v>618</v>
      </c>
      <c r="E608" s="112">
        <v>8</v>
      </c>
      <c r="F608" s="83" t="s">
        <v>15</v>
      </c>
      <c r="G608" s="114">
        <f>'NÚCLEO 01'!$G$94</f>
        <v>14.93</v>
      </c>
      <c r="H608" s="565">
        <f>ROUND(G608+(G608*$I$6),2)</f>
        <v>19.010000000000002</v>
      </c>
      <c r="I608" s="189">
        <f>ROUND(H608*E608,2)</f>
        <v>152.08000000000001</v>
      </c>
    </row>
    <row r="609" spans="1:9">
      <c r="A609" s="211" t="s">
        <v>814</v>
      </c>
      <c r="B609" s="212"/>
      <c r="C609" s="212"/>
      <c r="D609" s="213" t="s">
        <v>397</v>
      </c>
      <c r="E609" s="214"/>
      <c r="F609" s="212"/>
      <c r="G609" s="199"/>
      <c r="H609" s="215"/>
      <c r="I609" s="198"/>
    </row>
    <row r="610" spans="1:9">
      <c r="A610" s="511" t="s">
        <v>815</v>
      </c>
      <c r="B610" s="511">
        <f>COMPOSIÇÕES!$A$31</f>
        <v>3</v>
      </c>
      <c r="C610" s="511" t="str">
        <f>COMPOSIÇÕES!$E$31</f>
        <v>COMPOSIÇÃO</v>
      </c>
      <c r="D610" s="512" t="str">
        <f>COMPOSIÇÕES!$C$31</f>
        <v>RECOLOCAÇÃO DE CHUVEIRO</v>
      </c>
      <c r="E610" s="513">
        <v>6</v>
      </c>
      <c r="F610" s="511" t="str">
        <f>COMPOSIÇÕES!$D$31</f>
        <v>UN</v>
      </c>
      <c r="G610" s="514">
        <f>COMPOSIÇÕES!$G$31</f>
        <v>36.22</v>
      </c>
      <c r="H610" s="565">
        <f>ROUND(G610+(G610*$I$6),2)</f>
        <v>46.13</v>
      </c>
      <c r="I610" s="567">
        <f>ROUND(H610*E610,2)</f>
        <v>276.77999999999997</v>
      </c>
    </row>
    <row r="611" spans="1:9">
      <c r="A611" s="211" t="s">
        <v>816</v>
      </c>
      <c r="B611" s="212"/>
      <c r="C611" s="212"/>
      <c r="D611" s="213" t="s">
        <v>559</v>
      </c>
      <c r="E611" s="214"/>
      <c r="F611" s="212"/>
      <c r="G611" s="199"/>
      <c r="H611" s="215"/>
      <c r="I611" s="198"/>
    </row>
    <row r="612" spans="1:9" ht="25.5">
      <c r="A612" s="212" t="s">
        <v>817</v>
      </c>
      <c r="B612" s="212" t="s">
        <v>556</v>
      </c>
      <c r="C612" s="212" t="s">
        <v>51</v>
      </c>
      <c r="D612" s="199" t="s">
        <v>555</v>
      </c>
      <c r="E612" s="214">
        <v>2.5499999999999998</v>
      </c>
      <c r="F612" s="212" t="s">
        <v>39</v>
      </c>
      <c r="G612" s="568">
        <f>'NÚCLEO 01'!$G$98</f>
        <v>9.1</v>
      </c>
      <c r="H612" s="565">
        <f>ROUND(G612+(G612*$I$6),2)</f>
        <v>11.59</v>
      </c>
      <c r="I612" s="567">
        <f>ROUND(H612*E612,2)</f>
        <v>29.55</v>
      </c>
    </row>
    <row r="613" spans="1:9">
      <c r="A613" s="212" t="s">
        <v>818</v>
      </c>
      <c r="B613" s="212">
        <f>COMPOSIÇÕES!$A$39</f>
        <v>4</v>
      </c>
      <c r="C613" s="212" t="str">
        <f>COMPOSIÇÕES!$E$39</f>
        <v>COMPOSIÇÃO</v>
      </c>
      <c r="D613" s="199" t="str">
        <f>COMPOSIÇÕES!$C$39</f>
        <v>EMBUTIR FIAÇÃO ELÉTRICA</v>
      </c>
      <c r="E613" s="214">
        <v>2.5499999999999998</v>
      </c>
      <c r="F613" s="212" t="str">
        <f>COMPOSIÇÕES!$D$39</f>
        <v>M</v>
      </c>
      <c r="G613" s="568">
        <f>'NÚCLEO 01'!$G$99</f>
        <v>61.730000000000004</v>
      </c>
      <c r="H613" s="565">
        <f t="shared" ref="H613:H614" si="105">ROUND(G613+(G613*$I$6),2)</f>
        <v>78.61</v>
      </c>
      <c r="I613" s="567">
        <f>ROUND(H613*E613,2)</f>
        <v>200.46</v>
      </c>
    </row>
    <row r="614" spans="1:9">
      <c r="A614" s="212" t="s">
        <v>822</v>
      </c>
      <c r="B614" s="212" t="s">
        <v>747</v>
      </c>
      <c r="C614" s="212" t="s">
        <v>51</v>
      </c>
      <c r="D614" s="199" t="s">
        <v>748</v>
      </c>
      <c r="E614" s="214">
        <v>1</v>
      </c>
      <c r="F614" s="256" t="s">
        <v>750</v>
      </c>
      <c r="G614" s="568">
        <f>'NÚCLEO 01'!$G$100</f>
        <v>27.06</v>
      </c>
      <c r="H614" s="565">
        <f t="shared" si="105"/>
        <v>34.46</v>
      </c>
      <c r="I614" s="567">
        <f>ROUND(H614*E614,2)</f>
        <v>34.46</v>
      </c>
    </row>
    <row r="615" spans="1:9">
      <c r="A615" s="58">
        <v>74</v>
      </c>
      <c r="B615" s="58"/>
      <c r="C615" s="58"/>
      <c r="D615" s="59" t="s">
        <v>171</v>
      </c>
      <c r="E615" s="60"/>
      <c r="F615" s="58"/>
      <c r="G615" s="61"/>
      <c r="H615" s="61"/>
      <c r="I615" s="62">
        <f>SUM(I616:I620)</f>
        <v>1557.17</v>
      </c>
    </row>
    <row r="616" spans="1:9">
      <c r="A616" s="63" t="s">
        <v>642</v>
      </c>
      <c r="B616" s="37"/>
      <c r="C616" s="37"/>
      <c r="D616" s="64" t="s">
        <v>173</v>
      </c>
      <c r="E616" s="43"/>
      <c r="F616" s="37"/>
      <c r="G616" s="53"/>
      <c r="H616" s="53"/>
      <c r="I616" s="81"/>
    </row>
    <row r="617" spans="1:9">
      <c r="A617" s="216" t="s">
        <v>643</v>
      </c>
      <c r="B617" s="216" t="s">
        <v>175</v>
      </c>
      <c r="C617" s="216" t="s">
        <v>51</v>
      </c>
      <c r="D617" s="217" t="s">
        <v>176</v>
      </c>
      <c r="E617" s="218">
        <v>1.56</v>
      </c>
      <c r="F617" s="216" t="s">
        <v>22</v>
      </c>
      <c r="G617" s="564">
        <f>'NÚCLEO 01'!$G$103</f>
        <v>643.23</v>
      </c>
      <c r="H617" s="537">
        <f>ROUND(G617+(G617*$I$6),2)</f>
        <v>819.15</v>
      </c>
      <c r="I617" s="189">
        <f>ROUND(H617*E617,2)</f>
        <v>1277.8699999999999</v>
      </c>
    </row>
    <row r="618" spans="1:9">
      <c r="A618" s="201" t="s">
        <v>819</v>
      </c>
      <c r="B618" s="201"/>
      <c r="C618" s="201"/>
      <c r="D618" s="196" t="s">
        <v>180</v>
      </c>
      <c r="E618" s="219"/>
      <c r="F618" s="202"/>
      <c r="G618" s="186"/>
      <c r="H618" s="220"/>
      <c r="I618" s="195"/>
    </row>
    <row r="619" spans="1:9">
      <c r="A619" s="216" t="s">
        <v>820</v>
      </c>
      <c r="B619" s="216" t="s">
        <v>182</v>
      </c>
      <c r="C619" s="216" t="s">
        <v>51</v>
      </c>
      <c r="D619" s="510" t="s">
        <v>183</v>
      </c>
      <c r="E619" s="218">
        <v>2</v>
      </c>
      <c r="F619" s="216" t="s">
        <v>15</v>
      </c>
      <c r="G619" s="217">
        <f>'NÚCLEO 01'!$G$105</f>
        <v>63.18</v>
      </c>
      <c r="H619" s="537">
        <f>ROUND(G619+(G619*$I$6),2)</f>
        <v>80.459999999999994</v>
      </c>
      <c r="I619" s="189">
        <f>ROUND(H619*E619,2)</f>
        <v>160.91999999999999</v>
      </c>
    </row>
    <row r="620" spans="1:9">
      <c r="A620" s="216" t="s">
        <v>821</v>
      </c>
      <c r="B620" s="216" t="s">
        <v>185</v>
      </c>
      <c r="C620" s="216" t="s">
        <v>51</v>
      </c>
      <c r="D620" s="217" t="s">
        <v>186</v>
      </c>
      <c r="E620" s="218">
        <v>2</v>
      </c>
      <c r="F620" s="216" t="s">
        <v>15</v>
      </c>
      <c r="G620" s="217">
        <f>'NÚCLEO 01'!$G$106</f>
        <v>46.48</v>
      </c>
      <c r="H620" s="537">
        <f>ROUND(G620+(G620*$I$6),2)</f>
        <v>59.19</v>
      </c>
      <c r="I620" s="189">
        <f>ROUND(H620*E620,2)</f>
        <v>118.38</v>
      </c>
    </row>
    <row r="621" spans="1:9">
      <c r="A621" s="151"/>
      <c r="B621" s="151"/>
      <c r="C621" s="151"/>
      <c r="D621" s="152" t="s">
        <v>192</v>
      </c>
      <c r="E621" s="151"/>
      <c r="F621" s="151"/>
      <c r="G621" s="151"/>
      <c r="H621" s="151"/>
      <c r="I621" s="153">
        <f>I622+I645++I638+I658+I694+I653+I665+I670+I673+I681+I686</f>
        <v>15230.089999999998</v>
      </c>
    </row>
    <row r="622" spans="1:9">
      <c r="A622" s="154">
        <v>75</v>
      </c>
      <c r="B622" s="155"/>
      <c r="C622" s="155"/>
      <c r="D622" s="156" t="s">
        <v>25</v>
      </c>
      <c r="E622" s="155"/>
      <c r="F622" s="155"/>
      <c r="G622" s="155"/>
      <c r="H622" s="155"/>
      <c r="I622" s="157">
        <f>SUM(I624:I637)</f>
        <v>1645.21</v>
      </c>
    </row>
    <row r="623" spans="1:9">
      <c r="A623" s="158" t="s">
        <v>644</v>
      </c>
      <c r="B623" s="103"/>
      <c r="C623" s="103"/>
      <c r="D623" s="159" t="s">
        <v>27</v>
      </c>
      <c r="E623" s="103"/>
      <c r="F623" s="103"/>
      <c r="G623" s="103"/>
      <c r="H623" s="103"/>
      <c r="I623" s="160"/>
    </row>
    <row r="624" spans="1:9" ht="26.25">
      <c r="A624" s="553" t="s">
        <v>823</v>
      </c>
      <c r="B624" s="553" t="s">
        <v>29</v>
      </c>
      <c r="C624" s="553" t="s">
        <v>30</v>
      </c>
      <c r="D624" s="554" t="s">
        <v>31</v>
      </c>
      <c r="E624" s="555">
        <v>0.34</v>
      </c>
      <c r="F624" s="553" t="s">
        <v>32</v>
      </c>
      <c r="G624" s="545">
        <f>'NÚCLEO 01'!$G$110</f>
        <v>300.23</v>
      </c>
      <c r="H624" s="537">
        <f t="shared" ref="H624:H637" si="106">ROUND(G624+(G624*$I$6),2)</f>
        <v>382.34</v>
      </c>
      <c r="I624" s="530">
        <f>ROUND(H624*E624,2)</f>
        <v>130</v>
      </c>
    </row>
    <row r="625" spans="1:9" ht="26.25">
      <c r="A625" s="222" t="s">
        <v>824</v>
      </c>
      <c r="B625" s="222" t="s">
        <v>37</v>
      </c>
      <c r="C625" s="222" t="s">
        <v>30</v>
      </c>
      <c r="D625" s="521" t="s">
        <v>38</v>
      </c>
      <c r="E625" s="223">
        <v>15</v>
      </c>
      <c r="F625" s="222" t="s">
        <v>39</v>
      </c>
      <c r="G625" s="545">
        <f>'NÚCLEO 01'!$G$111</f>
        <v>6</v>
      </c>
      <c r="H625" s="537">
        <f t="shared" si="106"/>
        <v>7.64</v>
      </c>
      <c r="I625" s="530">
        <f t="shared" ref="I625:I637" si="107">ROUND(H625*E625,2)</f>
        <v>114.6</v>
      </c>
    </row>
    <row r="626" spans="1:9">
      <c r="A626" s="553" t="s">
        <v>825</v>
      </c>
      <c r="B626" s="222" t="s">
        <v>41</v>
      </c>
      <c r="C626" s="222" t="s">
        <v>30</v>
      </c>
      <c r="D626" s="521" t="s">
        <v>42</v>
      </c>
      <c r="E626" s="223">
        <v>17.16</v>
      </c>
      <c r="F626" s="222" t="s">
        <v>22</v>
      </c>
      <c r="G626" s="545">
        <f>'NÚCLEO 01'!$G$112</f>
        <v>4.21</v>
      </c>
      <c r="H626" s="537">
        <f t="shared" si="106"/>
        <v>5.36</v>
      </c>
      <c r="I626" s="530">
        <f t="shared" si="107"/>
        <v>91.98</v>
      </c>
    </row>
    <row r="627" spans="1:9">
      <c r="A627" s="222" t="s">
        <v>826</v>
      </c>
      <c r="B627" s="222" t="s">
        <v>44</v>
      </c>
      <c r="C627" s="222" t="s">
        <v>30</v>
      </c>
      <c r="D627" s="521" t="s">
        <v>45</v>
      </c>
      <c r="E627" s="223">
        <v>1</v>
      </c>
      <c r="F627" s="222" t="s">
        <v>15</v>
      </c>
      <c r="G627" s="545">
        <f>'NÚCLEO 01'!$G$113</f>
        <v>9.27</v>
      </c>
      <c r="H627" s="537">
        <f t="shared" si="106"/>
        <v>11.81</v>
      </c>
      <c r="I627" s="530">
        <f t="shared" si="107"/>
        <v>11.81</v>
      </c>
    </row>
    <row r="628" spans="1:9">
      <c r="A628" s="553" t="s">
        <v>827</v>
      </c>
      <c r="B628" s="556" t="s">
        <v>50</v>
      </c>
      <c r="C628" s="557" t="s">
        <v>51</v>
      </c>
      <c r="D628" s="547" t="s">
        <v>52</v>
      </c>
      <c r="E628" s="558">
        <v>2</v>
      </c>
      <c r="F628" s="222" t="s">
        <v>15</v>
      </c>
      <c r="G628" s="545">
        <f>'NÚCLEO 01'!$G$114</f>
        <v>14.47</v>
      </c>
      <c r="H628" s="537">
        <f t="shared" si="106"/>
        <v>18.43</v>
      </c>
      <c r="I628" s="530">
        <f t="shared" si="107"/>
        <v>36.86</v>
      </c>
    </row>
    <row r="629" spans="1:9">
      <c r="A629" s="222" t="s">
        <v>828</v>
      </c>
      <c r="B629" s="556" t="s">
        <v>54</v>
      </c>
      <c r="C629" s="557" t="s">
        <v>51</v>
      </c>
      <c r="D629" s="547" t="s">
        <v>55</v>
      </c>
      <c r="E629" s="558">
        <v>4</v>
      </c>
      <c r="F629" s="222" t="s">
        <v>15</v>
      </c>
      <c r="G629" s="545">
        <f>'NÚCLEO 01'!$G$115</f>
        <v>5.69</v>
      </c>
      <c r="H629" s="537">
        <f t="shared" si="106"/>
        <v>7.25</v>
      </c>
      <c r="I629" s="530">
        <f t="shared" si="107"/>
        <v>29</v>
      </c>
    </row>
    <row r="630" spans="1:9">
      <c r="A630" s="553" t="s">
        <v>829</v>
      </c>
      <c r="B630" s="556" t="s">
        <v>57</v>
      </c>
      <c r="C630" s="556" t="s">
        <v>30</v>
      </c>
      <c r="D630" s="595" t="s">
        <v>58</v>
      </c>
      <c r="E630" s="558">
        <v>2</v>
      </c>
      <c r="F630" s="222" t="s">
        <v>15</v>
      </c>
      <c r="G630" s="545">
        <f>'NÚCLEO 01'!$G$116</f>
        <v>36.74</v>
      </c>
      <c r="H630" s="537">
        <f t="shared" si="106"/>
        <v>46.79</v>
      </c>
      <c r="I630" s="530">
        <f t="shared" si="107"/>
        <v>93.58</v>
      </c>
    </row>
    <row r="631" spans="1:9" ht="25.5">
      <c r="A631" s="222" t="s">
        <v>830</v>
      </c>
      <c r="B631" s="556" t="s">
        <v>63</v>
      </c>
      <c r="C631" s="556" t="s">
        <v>51</v>
      </c>
      <c r="D631" s="559" t="s">
        <v>64</v>
      </c>
      <c r="E631" s="558">
        <v>4</v>
      </c>
      <c r="F631" s="222" t="s">
        <v>15</v>
      </c>
      <c r="G631" s="545">
        <f>'NÚCLEO 01'!$G$117</f>
        <v>4.41</v>
      </c>
      <c r="H631" s="537">
        <f t="shared" si="106"/>
        <v>5.62</v>
      </c>
      <c r="I631" s="530">
        <f t="shared" si="107"/>
        <v>22.48</v>
      </c>
    </row>
    <row r="632" spans="1:9">
      <c r="A632" s="553" t="s">
        <v>831</v>
      </c>
      <c r="B632" s="556" t="s">
        <v>66</v>
      </c>
      <c r="C632" s="557" t="s">
        <v>51</v>
      </c>
      <c r="D632" s="547" t="s">
        <v>67</v>
      </c>
      <c r="E632" s="558">
        <v>4</v>
      </c>
      <c r="F632" s="222" t="s">
        <v>15</v>
      </c>
      <c r="G632" s="545">
        <f>'NÚCLEO 01'!$G$118</f>
        <v>24.06</v>
      </c>
      <c r="H632" s="537">
        <f t="shared" si="106"/>
        <v>30.64</v>
      </c>
      <c r="I632" s="530">
        <f t="shared" si="107"/>
        <v>122.56</v>
      </c>
    </row>
    <row r="633" spans="1:9" ht="26.25">
      <c r="A633" s="222" t="s">
        <v>832</v>
      </c>
      <c r="B633" s="560">
        <v>97660</v>
      </c>
      <c r="C633" s="556" t="s">
        <v>21</v>
      </c>
      <c r="D633" s="547" t="s">
        <v>193</v>
      </c>
      <c r="E633" s="558">
        <v>3</v>
      </c>
      <c r="F633" s="222" t="s">
        <v>15</v>
      </c>
      <c r="G633" s="545">
        <f>'NÚCLEO 01'!$G$119</f>
        <v>0.62</v>
      </c>
      <c r="H633" s="537">
        <f t="shared" si="106"/>
        <v>0.79</v>
      </c>
      <c r="I633" s="530">
        <f t="shared" si="107"/>
        <v>2.37</v>
      </c>
    </row>
    <row r="634" spans="1:9" ht="25.5">
      <c r="A634" s="553" t="s">
        <v>833</v>
      </c>
      <c r="B634" s="556" t="s">
        <v>71</v>
      </c>
      <c r="C634" s="556" t="s">
        <v>30</v>
      </c>
      <c r="D634" s="559" t="s">
        <v>72</v>
      </c>
      <c r="E634" s="558">
        <v>1</v>
      </c>
      <c r="F634" s="222" t="s">
        <v>15</v>
      </c>
      <c r="G634" s="545">
        <f>'NÚCLEO 01'!$G$120</f>
        <v>2.25</v>
      </c>
      <c r="H634" s="537">
        <f t="shared" si="106"/>
        <v>2.87</v>
      </c>
      <c r="I634" s="530">
        <f t="shared" si="107"/>
        <v>2.87</v>
      </c>
    </row>
    <row r="635" spans="1:9" ht="25.5">
      <c r="A635" s="222" t="s">
        <v>834</v>
      </c>
      <c r="B635" s="561" t="s">
        <v>74</v>
      </c>
      <c r="C635" s="561" t="s">
        <v>51</v>
      </c>
      <c r="D635" s="562" t="s">
        <v>75</v>
      </c>
      <c r="E635" s="563">
        <v>0.7</v>
      </c>
      <c r="F635" s="83" t="s">
        <v>32</v>
      </c>
      <c r="G635" s="545">
        <f>'NÚCLEO 01'!$G$121</f>
        <v>58.08</v>
      </c>
      <c r="H635" s="537">
        <f t="shared" si="106"/>
        <v>73.959999999999994</v>
      </c>
      <c r="I635" s="530">
        <f t="shared" si="107"/>
        <v>51.77</v>
      </c>
    </row>
    <row r="636" spans="1:9">
      <c r="A636" s="553" t="s">
        <v>835</v>
      </c>
      <c r="B636" s="561" t="s">
        <v>215</v>
      </c>
      <c r="C636" s="561" t="s">
        <v>51</v>
      </c>
      <c r="D636" s="562" t="s">
        <v>216</v>
      </c>
      <c r="E636" s="83">
        <v>3.08</v>
      </c>
      <c r="F636" s="83" t="s">
        <v>22</v>
      </c>
      <c r="G636" s="545">
        <f>'NÚCLEO 01'!$G$122</f>
        <v>45.03</v>
      </c>
      <c r="H636" s="537">
        <f t="shared" si="106"/>
        <v>57.35</v>
      </c>
      <c r="I636" s="530">
        <f t="shared" si="107"/>
        <v>176.64</v>
      </c>
    </row>
    <row r="637" spans="1:9">
      <c r="A637" s="222" t="s">
        <v>836</v>
      </c>
      <c r="B637" s="561" t="s">
        <v>225</v>
      </c>
      <c r="C637" s="561" t="s">
        <v>30</v>
      </c>
      <c r="D637" s="562" t="s">
        <v>226</v>
      </c>
      <c r="E637" s="563">
        <v>1</v>
      </c>
      <c r="F637" s="83" t="s">
        <v>15</v>
      </c>
      <c r="G637" s="545">
        <f>'NÚCLEO 01'!$G$123</f>
        <v>595.75</v>
      </c>
      <c r="H637" s="537">
        <f t="shared" si="106"/>
        <v>758.69</v>
      </c>
      <c r="I637" s="530">
        <f t="shared" si="107"/>
        <v>758.69</v>
      </c>
    </row>
    <row r="638" spans="1:9">
      <c r="A638" s="92">
        <v>76</v>
      </c>
      <c r="B638" s="93"/>
      <c r="C638" s="93"/>
      <c r="D638" s="94" t="s">
        <v>235</v>
      </c>
      <c r="E638" s="95"/>
      <c r="F638" s="93"/>
      <c r="G638" s="96"/>
      <c r="H638" s="155"/>
      <c r="I638" s="157">
        <f>SUM(I639:I644)</f>
        <v>1725.0500000000002</v>
      </c>
    </row>
    <row r="639" spans="1:9">
      <c r="A639" s="158" t="s">
        <v>645</v>
      </c>
      <c r="B639" s="103"/>
      <c r="C639" s="103"/>
      <c r="D639" s="159" t="s">
        <v>80</v>
      </c>
      <c r="E639" s="103"/>
      <c r="F639" s="103"/>
      <c r="G639" s="103"/>
      <c r="H639" s="103"/>
      <c r="I639" s="160"/>
    </row>
    <row r="640" spans="1:9" ht="25.5">
      <c r="A640" s="256" t="s">
        <v>999</v>
      </c>
      <c r="B640" s="256" t="s">
        <v>928</v>
      </c>
      <c r="C640" s="256" t="s">
        <v>51</v>
      </c>
      <c r="D640" s="217" t="s">
        <v>927</v>
      </c>
      <c r="E640" s="259">
        <v>1</v>
      </c>
      <c r="F640" s="256" t="s">
        <v>15</v>
      </c>
      <c r="G640" s="549">
        <v>97.24</v>
      </c>
      <c r="H640" s="550">
        <f t="shared" ref="H640:H644" si="108">ROUND(G640+(G640*$I$6),2)</f>
        <v>123.84</v>
      </c>
      <c r="I640" s="551">
        <f t="shared" ref="I640:I644" si="109">ROUND(H640*E640,2)</f>
        <v>123.84</v>
      </c>
    </row>
    <row r="641" spans="1:9">
      <c r="A641" s="256" t="s">
        <v>1000</v>
      </c>
      <c r="B641" s="256" t="s">
        <v>956</v>
      </c>
      <c r="C641" s="256" t="s">
        <v>51</v>
      </c>
      <c r="D641" s="217" t="s">
        <v>957</v>
      </c>
      <c r="E641" s="259">
        <v>1</v>
      </c>
      <c r="F641" s="256" t="s">
        <v>15</v>
      </c>
      <c r="G641" s="549">
        <v>97.27</v>
      </c>
      <c r="H641" s="550">
        <f t="shared" si="108"/>
        <v>123.87</v>
      </c>
      <c r="I641" s="551">
        <f t="shared" si="109"/>
        <v>123.87</v>
      </c>
    </row>
    <row r="642" spans="1:9" ht="25.5">
      <c r="A642" s="256" t="s">
        <v>1001</v>
      </c>
      <c r="B642" s="256">
        <f>COMPOSIÇÕES!$A$70</f>
        <v>8</v>
      </c>
      <c r="C642" s="256" t="str">
        <f>COMPOSIÇÕES!$E$70</f>
        <v>COMPOSIÇÃO</v>
      </c>
      <c r="D642" s="217" t="str">
        <f>COMPOSIÇÕES!$C$70</f>
        <v>CAIXA DE INSPEÇÃO E PASSAGEM PVC ESGOTO - 41L COM PROLONGADO DE 20CM</v>
      </c>
      <c r="E642" s="259">
        <v>1</v>
      </c>
      <c r="F642" s="256" t="s">
        <v>15</v>
      </c>
      <c r="G642" s="549">
        <f>COMPOSIÇÕES!$G$70</f>
        <v>337.14</v>
      </c>
      <c r="H642" s="550">
        <f t="shared" si="108"/>
        <v>429.35</v>
      </c>
      <c r="I642" s="551">
        <f t="shared" si="109"/>
        <v>429.35</v>
      </c>
    </row>
    <row r="643" spans="1:9" ht="63.75">
      <c r="A643" s="256" t="s">
        <v>1002</v>
      </c>
      <c r="B643" s="256">
        <v>91792</v>
      </c>
      <c r="C643" s="256" t="s">
        <v>21</v>
      </c>
      <c r="D643" s="217" t="s">
        <v>958</v>
      </c>
      <c r="E643" s="259">
        <v>3.93</v>
      </c>
      <c r="F643" s="256" t="s">
        <v>39</v>
      </c>
      <c r="G643" s="549">
        <v>60.79</v>
      </c>
      <c r="H643" s="552">
        <f t="shared" si="108"/>
        <v>77.42</v>
      </c>
      <c r="I643" s="551">
        <f t="shared" si="109"/>
        <v>304.26</v>
      </c>
    </row>
    <row r="644" spans="1:9" ht="63.75">
      <c r="A644" s="256" t="s">
        <v>1003</v>
      </c>
      <c r="B644" s="256">
        <v>91793</v>
      </c>
      <c r="C644" s="256" t="s">
        <v>21</v>
      </c>
      <c r="D644" s="217" t="s">
        <v>959</v>
      </c>
      <c r="E644" s="259">
        <v>6.39</v>
      </c>
      <c r="F644" s="256" t="s">
        <v>39</v>
      </c>
      <c r="G644" s="549">
        <v>91.39</v>
      </c>
      <c r="H644" s="550">
        <f t="shared" si="108"/>
        <v>116.39</v>
      </c>
      <c r="I644" s="551">
        <f t="shared" si="109"/>
        <v>743.73</v>
      </c>
    </row>
    <row r="645" spans="1:9">
      <c r="A645" s="92">
        <v>77</v>
      </c>
      <c r="B645" s="93"/>
      <c r="C645" s="93"/>
      <c r="D645" s="94" t="s">
        <v>81</v>
      </c>
      <c r="E645" s="95"/>
      <c r="F645" s="93"/>
      <c r="G645" s="96"/>
      <c r="H645" s="155"/>
      <c r="I645" s="157">
        <f>SUM(I647:I652)</f>
        <v>1665.2</v>
      </c>
    </row>
    <row r="646" spans="1:9">
      <c r="A646" s="97" t="s">
        <v>646</v>
      </c>
      <c r="B646" s="98"/>
      <c r="C646" s="98"/>
      <c r="D646" s="99" t="s">
        <v>83</v>
      </c>
      <c r="E646" s="100"/>
      <c r="F646" s="98"/>
      <c r="G646" s="101"/>
      <c r="H646" s="103"/>
      <c r="I646" s="160"/>
    </row>
    <row r="647" spans="1:9">
      <c r="A647" s="222" t="s">
        <v>647</v>
      </c>
      <c r="B647" s="222" t="s">
        <v>85</v>
      </c>
      <c r="C647" s="222" t="s">
        <v>51</v>
      </c>
      <c r="D647" s="547" t="s">
        <v>86</v>
      </c>
      <c r="E647" s="223">
        <v>0.2</v>
      </c>
      <c r="F647" s="222" t="s">
        <v>32</v>
      </c>
      <c r="G647" s="224">
        <f>'NÚCLEO 01'!$G$133</f>
        <v>135.91999999999999</v>
      </c>
      <c r="H647" s="537">
        <f t="shared" ref="H647:H648" si="110">ROUND(G647+(G647*$I$6),2)</f>
        <v>173.09</v>
      </c>
      <c r="I647" s="530">
        <f t="shared" ref="I647:I648" si="111">ROUND(H647*E647,2)</f>
        <v>34.619999999999997</v>
      </c>
    </row>
    <row r="648" spans="1:9">
      <c r="A648" s="222" t="s">
        <v>837</v>
      </c>
      <c r="B648" s="525" t="s">
        <v>88</v>
      </c>
      <c r="C648" s="525" t="s">
        <v>30</v>
      </c>
      <c r="D648" s="521" t="s">
        <v>89</v>
      </c>
      <c r="E648" s="548">
        <v>6.77</v>
      </c>
      <c r="F648" s="222" t="s">
        <v>22</v>
      </c>
      <c r="G648" s="224">
        <f>'NÚCLEO 01'!$G$134</f>
        <v>33.450000000000003</v>
      </c>
      <c r="H648" s="529">
        <f t="shared" si="110"/>
        <v>42.6</v>
      </c>
      <c r="I648" s="530">
        <f t="shared" si="111"/>
        <v>288.39999999999998</v>
      </c>
    </row>
    <row r="649" spans="1:9">
      <c r="A649" s="105" t="s">
        <v>648</v>
      </c>
      <c r="B649" s="161"/>
      <c r="C649" s="107"/>
      <c r="D649" s="162" t="s">
        <v>194</v>
      </c>
      <c r="E649" s="109"/>
      <c r="F649" s="83"/>
      <c r="G649" s="110"/>
      <c r="H649" s="163"/>
      <c r="I649" s="164"/>
    </row>
    <row r="650" spans="1:9" ht="38.25">
      <c r="A650" s="222" t="s">
        <v>649</v>
      </c>
      <c r="B650" s="222" t="s">
        <v>93</v>
      </c>
      <c r="C650" s="222" t="s">
        <v>30</v>
      </c>
      <c r="D650" s="538" t="s">
        <v>94</v>
      </c>
      <c r="E650" s="223">
        <v>7.45</v>
      </c>
      <c r="F650" s="222" t="s">
        <v>95</v>
      </c>
      <c r="G650" s="545">
        <f>'NÚCLEO 01'!$G$136</f>
        <v>74.72</v>
      </c>
      <c r="H650" s="537">
        <f t="shared" ref="H650" si="112">ROUND(G650+(G650*$I$6),2)</f>
        <v>95.16</v>
      </c>
      <c r="I650" s="530">
        <f t="shared" ref="I650" si="113">ROUND(H650*E650,2)</f>
        <v>708.94</v>
      </c>
    </row>
    <row r="651" spans="1:9">
      <c r="A651" s="105" t="s">
        <v>838</v>
      </c>
      <c r="B651" s="161"/>
      <c r="C651" s="107"/>
      <c r="D651" s="162" t="s">
        <v>195</v>
      </c>
      <c r="E651" s="109"/>
      <c r="F651" s="83"/>
      <c r="G651" s="110"/>
      <c r="H651" s="163"/>
      <c r="I651" s="164"/>
    </row>
    <row r="652" spans="1:9" ht="51">
      <c r="A652" s="222" t="s">
        <v>839</v>
      </c>
      <c r="B652" s="222" t="s">
        <v>99</v>
      </c>
      <c r="C652" s="222" t="s">
        <v>51</v>
      </c>
      <c r="D652" s="538" t="s">
        <v>100</v>
      </c>
      <c r="E652" s="223">
        <v>18.88</v>
      </c>
      <c r="F652" s="222" t="s">
        <v>22</v>
      </c>
      <c r="G652" s="546">
        <f>'NÚCLEO 01'!$G$138</f>
        <v>26.34</v>
      </c>
      <c r="H652" s="537">
        <f t="shared" ref="H652" si="114">ROUND(G652+(G652*$I$6),2)</f>
        <v>33.54</v>
      </c>
      <c r="I652" s="530">
        <f t="shared" ref="I652" si="115">ROUND(H652*E652,2)</f>
        <v>633.24</v>
      </c>
    </row>
    <row r="653" spans="1:9">
      <c r="A653" s="92">
        <v>78</v>
      </c>
      <c r="B653" s="93"/>
      <c r="C653" s="93"/>
      <c r="D653" s="94" t="s">
        <v>101</v>
      </c>
      <c r="E653" s="95"/>
      <c r="F653" s="93"/>
      <c r="G653" s="96"/>
      <c r="H653" s="155"/>
      <c r="I653" s="157">
        <f>SUM(I655:I657)</f>
        <v>2854.81</v>
      </c>
    </row>
    <row r="654" spans="1:9">
      <c r="A654" s="97" t="s">
        <v>650</v>
      </c>
      <c r="B654" s="98"/>
      <c r="C654" s="98"/>
      <c r="D654" s="99" t="s">
        <v>103</v>
      </c>
      <c r="E654" s="100"/>
      <c r="F654" s="98"/>
      <c r="G654" s="101"/>
      <c r="H654" s="103"/>
      <c r="I654" s="160"/>
    </row>
    <row r="655" spans="1:9" ht="25.5">
      <c r="A655" s="222" t="s">
        <v>651</v>
      </c>
      <c r="B655" s="222" t="s">
        <v>105</v>
      </c>
      <c r="C655" s="222" t="s">
        <v>51</v>
      </c>
      <c r="D655" s="538" t="s">
        <v>106</v>
      </c>
      <c r="E655" s="223">
        <v>3.08</v>
      </c>
      <c r="F655" s="222" t="s">
        <v>22</v>
      </c>
      <c r="G655" s="224">
        <f>'NÚCLEO 01'!$G$141</f>
        <v>678.81</v>
      </c>
      <c r="H655" s="537">
        <f t="shared" ref="H655" si="116">ROUND(G655+(G655*$I$6),2)</f>
        <v>864.46</v>
      </c>
      <c r="I655" s="530">
        <f t="shared" ref="I655" si="117">ROUND(H655*E655,2)</f>
        <v>2662.54</v>
      </c>
    </row>
    <row r="656" spans="1:9">
      <c r="A656" s="539" t="s">
        <v>652</v>
      </c>
      <c r="B656" s="540"/>
      <c r="C656" s="541"/>
      <c r="D656" s="542" t="s">
        <v>112</v>
      </c>
      <c r="E656" s="231"/>
      <c r="F656" s="541"/>
      <c r="G656" s="543"/>
      <c r="H656" s="543"/>
      <c r="I656" s="544"/>
    </row>
    <row r="657" spans="1:9" ht="25.5">
      <c r="A657" s="540" t="s">
        <v>653</v>
      </c>
      <c r="B657" s="540" t="s">
        <v>114</v>
      </c>
      <c r="C657" s="540" t="s">
        <v>51</v>
      </c>
      <c r="D657" s="217" t="s">
        <v>115</v>
      </c>
      <c r="E657" s="231">
        <v>1.1000000000000001</v>
      </c>
      <c r="F657" s="540" t="s">
        <v>39</v>
      </c>
      <c r="G657" s="543">
        <f>'NÚCLEO 01'!$G$143</f>
        <v>137.25</v>
      </c>
      <c r="H657" s="537">
        <f t="shared" ref="H657" si="118">ROUND(G657+(G657*$I$6),2)</f>
        <v>174.79</v>
      </c>
      <c r="I657" s="530">
        <f t="shared" ref="I657" si="119">ROUND(H657*E657,2)</f>
        <v>192.27</v>
      </c>
    </row>
    <row r="658" spans="1:9">
      <c r="A658" s="58">
        <v>79</v>
      </c>
      <c r="B658" s="58"/>
      <c r="C658" s="58"/>
      <c r="D658" s="59" t="s">
        <v>121</v>
      </c>
      <c r="E658" s="60"/>
      <c r="F658" s="58"/>
      <c r="G658" s="61"/>
      <c r="H658" s="61"/>
      <c r="I658" s="62">
        <f>SUM(I660:I664)</f>
        <v>2334.54</v>
      </c>
    </row>
    <row r="659" spans="1:9">
      <c r="A659" s="63" t="s">
        <v>654</v>
      </c>
      <c r="B659" s="37"/>
      <c r="C659" s="37"/>
      <c r="D659" s="64" t="s">
        <v>265</v>
      </c>
      <c r="E659" s="43"/>
      <c r="F659" s="37"/>
      <c r="G659" s="53"/>
      <c r="H659" s="53"/>
      <c r="I659" s="81"/>
    </row>
    <row r="660" spans="1:9">
      <c r="A660" s="535" t="s">
        <v>655</v>
      </c>
      <c r="B660" s="535" t="s">
        <v>230</v>
      </c>
      <c r="C660" s="535" t="s">
        <v>30</v>
      </c>
      <c r="D660" s="186" t="s">
        <v>231</v>
      </c>
      <c r="E660" s="187">
        <v>1</v>
      </c>
      <c r="F660" s="535" t="s">
        <v>15</v>
      </c>
      <c r="G660" s="536">
        <f>'NÚCLEO 01'!$G$146</f>
        <v>1211.57</v>
      </c>
      <c r="H660" s="537">
        <f t="shared" ref="H660" si="120">ROUND(G660+(G660*$I$6),2)</f>
        <v>1542.93</v>
      </c>
      <c r="I660" s="189">
        <f>ROUND(H660*E660,2)</f>
        <v>1542.93</v>
      </c>
    </row>
    <row r="661" spans="1:9">
      <c r="A661" s="191" t="s">
        <v>840</v>
      </c>
      <c r="B661" s="192"/>
      <c r="C661" s="192"/>
      <c r="D661" s="193" t="s">
        <v>234</v>
      </c>
      <c r="E661" s="187"/>
      <c r="F661" s="192"/>
      <c r="G661" s="188"/>
      <c r="H661" s="188"/>
      <c r="I661" s="194"/>
    </row>
    <row r="662" spans="1:9">
      <c r="A662" s="535" t="s">
        <v>699</v>
      </c>
      <c r="B662" s="535" t="s">
        <v>127</v>
      </c>
      <c r="C662" s="535" t="s">
        <v>30</v>
      </c>
      <c r="D662" s="186" t="s">
        <v>128</v>
      </c>
      <c r="E662" s="187">
        <v>1</v>
      </c>
      <c r="F662" s="535" t="s">
        <v>15</v>
      </c>
      <c r="G662" s="536">
        <f>'NÚCLEO 01'!$G$148</f>
        <v>563.65</v>
      </c>
      <c r="H662" s="537">
        <f t="shared" ref="H662" si="121">ROUND(G662+(G662*$I$6),2)</f>
        <v>717.81</v>
      </c>
      <c r="I662" s="189">
        <f>ROUND(H662*E662,2)</f>
        <v>717.81</v>
      </c>
    </row>
    <row r="663" spans="1:9">
      <c r="A663" s="191" t="s">
        <v>841</v>
      </c>
      <c r="B663" s="192"/>
      <c r="C663" s="192"/>
      <c r="D663" s="193" t="s">
        <v>273</v>
      </c>
      <c r="E663" s="187"/>
      <c r="F663" s="192"/>
      <c r="G663" s="188"/>
      <c r="H663" s="188"/>
      <c r="I663" s="194"/>
    </row>
    <row r="664" spans="1:9">
      <c r="A664" s="535" t="s">
        <v>842</v>
      </c>
      <c r="B664" s="535" t="s">
        <v>274</v>
      </c>
      <c r="C664" s="535" t="s">
        <v>51</v>
      </c>
      <c r="D664" s="186" t="s">
        <v>275</v>
      </c>
      <c r="E664" s="187">
        <v>1</v>
      </c>
      <c r="F664" s="535" t="s">
        <v>15</v>
      </c>
      <c r="G664" s="188">
        <f>'NÚCLEO 01'!$G$150</f>
        <v>57.95</v>
      </c>
      <c r="H664" s="529">
        <f t="shared" ref="H664" si="122">ROUND(G664+(G664*$I$6),2)</f>
        <v>73.8</v>
      </c>
      <c r="I664" s="189">
        <f>ROUND(H664*E664,2)</f>
        <v>73.8</v>
      </c>
    </row>
    <row r="665" spans="1:9">
      <c r="A665" s="93">
        <v>80</v>
      </c>
      <c r="B665" s="93"/>
      <c r="C665" s="93"/>
      <c r="D665" s="94" t="s">
        <v>129</v>
      </c>
      <c r="E665" s="95"/>
      <c r="F665" s="93"/>
      <c r="G665" s="96"/>
      <c r="H665" s="155"/>
      <c r="I665" s="157">
        <f>SUM(I667:I669)</f>
        <v>745.81</v>
      </c>
    </row>
    <row r="666" spans="1:9">
      <c r="A666" s="225" t="s">
        <v>656</v>
      </c>
      <c r="B666" s="226"/>
      <c r="C666" s="226"/>
      <c r="D666" s="227" t="s">
        <v>266</v>
      </c>
      <c r="E666" s="228"/>
      <c r="F666" s="226"/>
      <c r="G666" s="229"/>
      <c r="H666" s="163"/>
      <c r="I666" s="164"/>
    </row>
    <row r="667" spans="1:9">
      <c r="A667" s="222" t="s">
        <v>657</v>
      </c>
      <c r="B667" s="528" t="s">
        <v>219</v>
      </c>
      <c r="C667" s="222" t="s">
        <v>30</v>
      </c>
      <c r="D667" s="527" t="s">
        <v>220</v>
      </c>
      <c r="E667" s="223">
        <v>2</v>
      </c>
      <c r="F667" s="222" t="s">
        <v>15</v>
      </c>
      <c r="G667" s="224">
        <f>'NÚCLEO 01'!$G$153</f>
        <v>141.62</v>
      </c>
      <c r="H667" s="529">
        <f t="shared" ref="H667:H669" si="123">ROUND(G667+(G667*$I$6),2)</f>
        <v>180.35</v>
      </c>
      <c r="I667" s="530">
        <f>ROUND(E667*H667,2)</f>
        <v>360.7</v>
      </c>
    </row>
    <row r="668" spans="1:9">
      <c r="A668" s="531" t="s">
        <v>843</v>
      </c>
      <c r="B668" s="532" t="s">
        <v>631</v>
      </c>
      <c r="C668" s="531" t="s">
        <v>30</v>
      </c>
      <c r="D668" s="533" t="s">
        <v>632</v>
      </c>
      <c r="E668" s="197">
        <v>1</v>
      </c>
      <c r="F668" s="531" t="s">
        <v>15</v>
      </c>
      <c r="G668" s="224">
        <f>'NÚCLEO 01'!$G$154</f>
        <v>127.3</v>
      </c>
      <c r="H668" s="529">
        <f t="shared" si="123"/>
        <v>162.12</v>
      </c>
      <c r="I668" s="583">
        <f>ROUND(H668*E668,2)</f>
        <v>162.12</v>
      </c>
    </row>
    <row r="669" spans="1:9">
      <c r="A669" s="531" t="s">
        <v>844</v>
      </c>
      <c r="B669" s="532" t="s">
        <v>628</v>
      </c>
      <c r="C669" s="531" t="s">
        <v>30</v>
      </c>
      <c r="D669" s="534" t="s">
        <v>629</v>
      </c>
      <c r="E669" s="197">
        <v>3</v>
      </c>
      <c r="F669" s="531" t="s">
        <v>15</v>
      </c>
      <c r="G669" s="224">
        <f>'NÚCLEO 01'!$G$155</f>
        <v>58.37</v>
      </c>
      <c r="H669" s="529">
        <f t="shared" si="123"/>
        <v>74.33</v>
      </c>
      <c r="I669" s="583">
        <f>ROUND(H669*E669,2)</f>
        <v>222.99</v>
      </c>
    </row>
    <row r="670" spans="1:9">
      <c r="A670" s="93">
        <v>81</v>
      </c>
      <c r="B670" s="93"/>
      <c r="C670" s="93"/>
      <c r="D670" s="94" t="s">
        <v>221</v>
      </c>
      <c r="E670" s="95"/>
      <c r="F670" s="93"/>
      <c r="G670" s="96"/>
      <c r="H670" s="155"/>
      <c r="I670" s="157">
        <f>SUM(I672:I672)</f>
        <v>1759.78</v>
      </c>
    </row>
    <row r="671" spans="1:9">
      <c r="A671" s="102" t="s">
        <v>658</v>
      </c>
      <c r="B671" s="98"/>
      <c r="C671" s="98"/>
      <c r="D671" s="99" t="s">
        <v>222</v>
      </c>
      <c r="E671" s="100"/>
      <c r="F671" s="98"/>
      <c r="G671" s="101"/>
      <c r="H671" s="103"/>
      <c r="I671" s="160"/>
    </row>
    <row r="672" spans="1:9">
      <c r="A672" s="222" t="s">
        <v>659</v>
      </c>
      <c r="B672" s="526">
        <f>COMPOSIÇÕES!$A$56</f>
        <v>6</v>
      </c>
      <c r="C672" s="222" t="str">
        <f>COMPOSIÇÕES!$E$56</f>
        <v>COMPOSIÇÃO</v>
      </c>
      <c r="D672" s="594" t="str">
        <f>COMPOSIÇÕES!$C$56</f>
        <v>BANHEIRA EM FIBRA DE VIDRO 0,80X0,42X0,20 DE EMBUTIR</v>
      </c>
      <c r="E672" s="223">
        <v>2</v>
      </c>
      <c r="F672" s="222" t="str">
        <f>COMPOSIÇÕES!$D$56</f>
        <v>UN</v>
      </c>
      <c r="G672" s="224">
        <f>COMPOSIÇÕES!$G$56</f>
        <v>690.92000000000007</v>
      </c>
      <c r="H672" s="509">
        <f>ROUND(G672+(G672*$I$6),2)</f>
        <v>879.89</v>
      </c>
      <c r="I672" s="515">
        <f>ROUND(E672*H672,2)</f>
        <v>1759.78</v>
      </c>
    </row>
    <row r="673" spans="1:9">
      <c r="A673" s="93">
        <v>82</v>
      </c>
      <c r="B673" s="93"/>
      <c r="C673" s="93"/>
      <c r="D673" s="94" t="s">
        <v>141</v>
      </c>
      <c r="E673" s="95"/>
      <c r="F673" s="93"/>
      <c r="G673" s="96"/>
      <c r="H673" s="155"/>
      <c r="I673" s="157">
        <f>SUM(I675:I680)</f>
        <v>672.8</v>
      </c>
    </row>
    <row r="674" spans="1:9">
      <c r="A674" s="225" t="s">
        <v>660</v>
      </c>
      <c r="B674" s="226"/>
      <c r="C674" s="226"/>
      <c r="D674" s="227" t="s">
        <v>143</v>
      </c>
      <c r="E674" s="228"/>
      <c r="F674" s="226"/>
      <c r="G674" s="229"/>
      <c r="H674" s="163"/>
      <c r="I674" s="164"/>
    </row>
    <row r="675" spans="1:9">
      <c r="A675" s="222" t="s">
        <v>661</v>
      </c>
      <c r="B675" s="222" t="s">
        <v>145</v>
      </c>
      <c r="C675" s="222" t="s">
        <v>51</v>
      </c>
      <c r="D675" s="521" t="s">
        <v>146</v>
      </c>
      <c r="E675" s="223">
        <v>12.33</v>
      </c>
      <c r="F675" s="222" t="s">
        <v>22</v>
      </c>
      <c r="G675" s="224">
        <f>'NÚCLEO 01'!$G$161</f>
        <v>24.63</v>
      </c>
      <c r="H675" s="509">
        <f>ROUND(G675+(G675*$I$6),2)</f>
        <v>31.37</v>
      </c>
      <c r="I675" s="515">
        <f>ROUND(E675*H675,2)</f>
        <v>386.79</v>
      </c>
    </row>
    <row r="676" spans="1:9">
      <c r="A676" s="105" t="s">
        <v>848</v>
      </c>
      <c r="B676" s="105"/>
      <c r="C676" s="105"/>
      <c r="D676" s="162" t="s">
        <v>148</v>
      </c>
      <c r="E676" s="112"/>
      <c r="F676" s="113"/>
      <c r="G676" s="114"/>
      <c r="H676" s="163"/>
      <c r="I676" s="164"/>
    </row>
    <row r="677" spans="1:9">
      <c r="A677" s="222" t="s">
        <v>849</v>
      </c>
      <c r="B677" s="525" t="s">
        <v>150</v>
      </c>
      <c r="C677" s="222" t="s">
        <v>51</v>
      </c>
      <c r="D677" s="521" t="s">
        <v>151</v>
      </c>
      <c r="E677" s="223">
        <v>6.6</v>
      </c>
      <c r="F677" s="222" t="s">
        <v>22</v>
      </c>
      <c r="G677" s="224">
        <f>'NÚCLEO 01'!$G$163</f>
        <v>23.41</v>
      </c>
      <c r="H677" s="509">
        <f>ROUND(G677+(G677*$I$6),2)</f>
        <v>29.81</v>
      </c>
      <c r="I677" s="515">
        <f>ROUND(E677*H677,2)</f>
        <v>196.75</v>
      </c>
    </row>
    <row r="678" spans="1:9">
      <c r="A678" s="105" t="s">
        <v>850</v>
      </c>
      <c r="B678" s="111"/>
      <c r="C678" s="105"/>
      <c r="D678" s="108" t="s">
        <v>152</v>
      </c>
      <c r="E678" s="112"/>
      <c r="F678" s="113"/>
      <c r="G678" s="114"/>
      <c r="H678" s="104"/>
      <c r="I678" s="119"/>
    </row>
    <row r="679" spans="1:9" ht="26.25">
      <c r="A679" s="113" t="s">
        <v>851</v>
      </c>
      <c r="B679" s="522" t="s">
        <v>759</v>
      </c>
      <c r="C679" s="113" t="s">
        <v>30</v>
      </c>
      <c r="D679" s="523" t="s">
        <v>760</v>
      </c>
      <c r="E679" s="112">
        <v>2.4</v>
      </c>
      <c r="F679" s="113" t="s">
        <v>22</v>
      </c>
      <c r="G679" s="114">
        <f>'NÚCLEO 01'!$G$165</f>
        <v>5.14</v>
      </c>
      <c r="H679" s="509">
        <f t="shared" ref="H679:H680" si="124">ROUND(G679+(G679*$I$6),2)</f>
        <v>6.55</v>
      </c>
      <c r="I679" s="515">
        <f t="shared" ref="I679:I680" si="125">ROUND(E679*H679,2)</f>
        <v>15.72</v>
      </c>
    </row>
    <row r="680" spans="1:9" ht="26.25">
      <c r="A680" s="222" t="s">
        <v>852</v>
      </c>
      <c r="B680" s="524" t="s">
        <v>762</v>
      </c>
      <c r="C680" s="222" t="s">
        <v>30</v>
      </c>
      <c r="D680" s="521" t="s">
        <v>763</v>
      </c>
      <c r="E680" s="223">
        <v>2.4</v>
      </c>
      <c r="F680" s="222" t="s">
        <v>22</v>
      </c>
      <c r="G680" s="114">
        <f>'NÚCLEO 01'!$G$166</f>
        <v>24.06</v>
      </c>
      <c r="H680" s="509">
        <f t="shared" si="124"/>
        <v>30.64</v>
      </c>
      <c r="I680" s="515">
        <f t="shared" si="125"/>
        <v>73.540000000000006</v>
      </c>
    </row>
    <row r="681" spans="1:9">
      <c r="A681" s="93">
        <v>83</v>
      </c>
      <c r="B681" s="93"/>
      <c r="C681" s="93"/>
      <c r="D681" s="94" t="s">
        <v>152</v>
      </c>
      <c r="E681" s="95"/>
      <c r="F681" s="93"/>
      <c r="G681" s="96"/>
      <c r="H681" s="155"/>
      <c r="I681" s="157">
        <f>SUM(I683:I685)</f>
        <v>1371.71</v>
      </c>
    </row>
    <row r="682" spans="1:9">
      <c r="A682" s="225" t="s">
        <v>662</v>
      </c>
      <c r="B682" s="226"/>
      <c r="C682" s="226"/>
      <c r="D682" s="227" t="s">
        <v>154</v>
      </c>
      <c r="E682" s="228"/>
      <c r="F682" s="226"/>
      <c r="G682" s="229"/>
      <c r="H682" s="163"/>
      <c r="I682" s="164"/>
    </row>
    <row r="683" spans="1:9">
      <c r="A683" s="222" t="s">
        <v>663</v>
      </c>
      <c r="B683" s="222" t="s">
        <v>223</v>
      </c>
      <c r="C683" s="222" t="s">
        <v>51</v>
      </c>
      <c r="D683" s="521" t="s">
        <v>224</v>
      </c>
      <c r="E683" s="223">
        <v>1.1000000000000001</v>
      </c>
      <c r="F683" s="222" t="s">
        <v>22</v>
      </c>
      <c r="G683" s="224">
        <f>'NÚCLEO 01'!$G$169</f>
        <v>929.46</v>
      </c>
      <c r="H683" s="509">
        <f t="shared" ref="H683" si="126">ROUND(G683+(G683*$I$6),2)</f>
        <v>1183.67</v>
      </c>
      <c r="I683" s="515">
        <f t="shared" ref="I683" si="127">ROUND(E683*H683,2)</f>
        <v>1302.04</v>
      </c>
    </row>
    <row r="684" spans="1:9">
      <c r="A684" s="414" t="s">
        <v>664</v>
      </c>
      <c r="B684" s="414"/>
      <c r="C684" s="414"/>
      <c r="D684" s="415" t="s">
        <v>779</v>
      </c>
      <c r="E684" s="223"/>
      <c r="F684" s="222"/>
      <c r="G684" s="224"/>
      <c r="H684" s="230"/>
      <c r="I684" s="189"/>
    </row>
    <row r="685" spans="1:9">
      <c r="A685" s="222" t="s">
        <v>665</v>
      </c>
      <c r="B685" s="222">
        <f>COMPOSIÇÕES!$A$64</f>
        <v>7</v>
      </c>
      <c r="C685" s="222" t="str">
        <f>COMPOSIÇÕES!$E$64</f>
        <v>COMPOSIÇÃO</v>
      </c>
      <c r="D685" s="521" t="str">
        <f>COMPOSIÇÕES!$C$64</f>
        <v>REVISÃO E REPARO EM ESQUADRIAS DE FERRO</v>
      </c>
      <c r="E685" s="223">
        <v>1.2</v>
      </c>
      <c r="F685" s="222" t="str">
        <f>COMPOSIÇÕES!$D$64</f>
        <v>M²</v>
      </c>
      <c r="G685" s="224">
        <f>COMPOSIÇÕES!$G$64</f>
        <v>45.59</v>
      </c>
      <c r="H685" s="509">
        <f t="shared" ref="H685" si="128">ROUND(G685+(G685*$I$6),2)</f>
        <v>58.06</v>
      </c>
      <c r="I685" s="515">
        <f t="shared" ref="I685" si="129">ROUND(E685*H685,2)</f>
        <v>69.67</v>
      </c>
    </row>
    <row r="686" spans="1:9">
      <c r="A686" s="93">
        <v>84</v>
      </c>
      <c r="B686" s="93"/>
      <c r="C686" s="93"/>
      <c r="D686" s="94" t="s">
        <v>164</v>
      </c>
      <c r="E686" s="95"/>
      <c r="F686" s="93"/>
      <c r="G686" s="96"/>
      <c r="H686" s="155"/>
      <c r="I686" s="157">
        <f>SUM(I687:I693)</f>
        <v>175.88</v>
      </c>
    </row>
    <row r="687" spans="1:9">
      <c r="A687" s="225" t="s">
        <v>666</v>
      </c>
      <c r="B687" s="226"/>
      <c r="C687" s="226"/>
      <c r="D687" s="227" t="s">
        <v>166</v>
      </c>
      <c r="E687" s="228"/>
      <c r="F687" s="226"/>
      <c r="G687" s="229"/>
      <c r="H687" s="163"/>
      <c r="I687" s="163"/>
    </row>
    <row r="688" spans="1:9" ht="26.25">
      <c r="A688" s="83" t="s">
        <v>667</v>
      </c>
      <c r="B688" s="83">
        <f>COMPOSIÇÕES!$A$21</f>
        <v>2</v>
      </c>
      <c r="C688" s="83" t="str">
        <f>COMPOSIÇÕES!$E$21</f>
        <v>COMPOSIÇÃO</v>
      </c>
      <c r="D688" s="163" t="str">
        <f>COMPOSIÇÕES!$C$21</f>
        <v>TOMADA 2P+T PADRAO NBR 14136 CORRENTE 20A-250V E INTERRUPTOR 1 TECLA COM ESPELHO 4'X2'</v>
      </c>
      <c r="E688" s="112">
        <v>1</v>
      </c>
      <c r="F688" s="83" t="str">
        <f>COMPOSIÇÕES!$D$11</f>
        <v>UN</v>
      </c>
      <c r="G688" s="114">
        <f>COMPOSIÇÕES!$G$21</f>
        <v>42.459999999999994</v>
      </c>
      <c r="H688" s="509">
        <f t="shared" ref="H688" si="130">ROUND(G688+(G688*$I$6),2)</f>
        <v>54.07</v>
      </c>
      <c r="I688" s="189">
        <f t="shared" ref="I688:I689" si="131">ROUND(H688*E688,2)</f>
        <v>54.07</v>
      </c>
    </row>
    <row r="689" spans="1:9">
      <c r="A689" s="83" t="s">
        <v>845</v>
      </c>
      <c r="B689" s="517" t="s">
        <v>538</v>
      </c>
      <c r="C689" s="517" t="s">
        <v>51</v>
      </c>
      <c r="D689" s="518" t="s">
        <v>539</v>
      </c>
      <c r="E689" s="519">
        <v>2</v>
      </c>
      <c r="F689" s="517" t="s">
        <v>15</v>
      </c>
      <c r="G689" s="520">
        <f>'NÚCLEO 01'!$G$173</f>
        <v>4.1399999999999997</v>
      </c>
      <c r="H689" s="509">
        <f>ROUND(G689+(G689*$I$6),2)</f>
        <v>5.27</v>
      </c>
      <c r="I689" s="189">
        <f t="shared" si="131"/>
        <v>10.54</v>
      </c>
    </row>
    <row r="690" spans="1:9">
      <c r="A690" s="211" t="s">
        <v>668</v>
      </c>
      <c r="B690" s="226"/>
      <c r="C690" s="226"/>
      <c r="D690" s="227" t="s">
        <v>169</v>
      </c>
      <c r="E690" s="228"/>
      <c r="F690" s="226"/>
      <c r="G690" s="229"/>
      <c r="H690" s="163"/>
      <c r="I690" s="163"/>
    </row>
    <row r="691" spans="1:9" ht="26.25">
      <c r="A691" s="516" t="s">
        <v>669</v>
      </c>
      <c r="B691" s="83" t="s">
        <v>617</v>
      </c>
      <c r="C691" s="83" t="s">
        <v>51</v>
      </c>
      <c r="D691" s="163" t="s">
        <v>618</v>
      </c>
      <c r="E691" s="112">
        <v>1</v>
      </c>
      <c r="F691" s="83" t="s">
        <v>15</v>
      </c>
      <c r="G691" s="114">
        <f>'NÚCLEO 01'!$G$175</f>
        <v>14.93</v>
      </c>
      <c r="H691" s="509">
        <f>ROUND(G691+(G691*$I$6),2)</f>
        <v>19.010000000000002</v>
      </c>
      <c r="I691" s="189">
        <f>ROUND(H691*E691,2)</f>
        <v>19.010000000000002</v>
      </c>
    </row>
    <row r="692" spans="1:9">
      <c r="A692" s="211" t="s">
        <v>846</v>
      </c>
      <c r="B692" s="212"/>
      <c r="C692" s="212"/>
      <c r="D692" s="213" t="s">
        <v>397</v>
      </c>
      <c r="E692" s="214"/>
      <c r="F692" s="212"/>
      <c r="G692" s="199"/>
      <c r="H692" s="215"/>
      <c r="I692" s="198"/>
    </row>
    <row r="693" spans="1:9">
      <c r="A693" s="511" t="s">
        <v>847</v>
      </c>
      <c r="B693" s="511">
        <f>COMPOSIÇÕES!$A$31</f>
        <v>3</v>
      </c>
      <c r="C693" s="511" t="str">
        <f>COMPOSIÇÕES!$E$31</f>
        <v>COMPOSIÇÃO</v>
      </c>
      <c r="D693" s="512" t="str">
        <f>COMPOSIÇÕES!$C$31</f>
        <v>RECOLOCAÇÃO DE CHUVEIRO</v>
      </c>
      <c r="E693" s="513">
        <v>2</v>
      </c>
      <c r="F693" s="511" t="str">
        <f>COMPOSIÇÕES!$D$31</f>
        <v>UN</v>
      </c>
      <c r="G693" s="514">
        <f>COMPOSIÇÕES!$G$31</f>
        <v>36.22</v>
      </c>
      <c r="H693" s="509">
        <f>ROUND(G693+(G693*$I$6),2)</f>
        <v>46.13</v>
      </c>
      <c r="I693" s="567">
        <f>ROUND(H693*E693,2)</f>
        <v>92.26</v>
      </c>
    </row>
    <row r="694" spans="1:9">
      <c r="A694" s="58">
        <v>85</v>
      </c>
      <c r="B694" s="58"/>
      <c r="C694" s="58"/>
      <c r="D694" s="59" t="s">
        <v>171</v>
      </c>
      <c r="E694" s="60"/>
      <c r="F694" s="58"/>
      <c r="G694" s="61"/>
      <c r="H694" s="61"/>
      <c r="I694" s="62">
        <f>SUM(I695:I697)</f>
        <v>279.29999999999995</v>
      </c>
    </row>
    <row r="695" spans="1:9">
      <c r="A695" s="146" t="s">
        <v>670</v>
      </c>
      <c r="B695" s="146"/>
      <c r="C695" s="146"/>
      <c r="D695" s="71" t="s">
        <v>180</v>
      </c>
      <c r="E695" s="149"/>
      <c r="F695" s="45"/>
      <c r="G695" s="46"/>
      <c r="H695" s="65"/>
      <c r="I695" s="147"/>
    </row>
    <row r="696" spans="1:9">
      <c r="A696" s="216" t="s">
        <v>671</v>
      </c>
      <c r="B696" s="216" t="s">
        <v>182</v>
      </c>
      <c r="C696" s="216" t="s">
        <v>51</v>
      </c>
      <c r="D696" s="510" t="s">
        <v>183</v>
      </c>
      <c r="E696" s="218">
        <v>2</v>
      </c>
      <c r="F696" s="216" t="s">
        <v>15</v>
      </c>
      <c r="G696" s="217">
        <f>'NÚCLEO 01'!$G$182</f>
        <v>63.18</v>
      </c>
      <c r="H696" s="537">
        <f>ROUND(G696+(G696*$I$6),2)</f>
        <v>80.459999999999994</v>
      </c>
      <c r="I696" s="189">
        <f>ROUND(H696*E696,2)</f>
        <v>160.91999999999999</v>
      </c>
    </row>
    <row r="697" spans="1:9">
      <c r="A697" s="216" t="s">
        <v>672</v>
      </c>
      <c r="B697" s="216" t="s">
        <v>185</v>
      </c>
      <c r="C697" s="216" t="s">
        <v>51</v>
      </c>
      <c r="D697" s="217" t="s">
        <v>186</v>
      </c>
      <c r="E697" s="218">
        <v>2</v>
      </c>
      <c r="F697" s="216" t="s">
        <v>15</v>
      </c>
      <c r="G697" s="217">
        <f>'NÚCLEO 01'!$G$183</f>
        <v>46.48</v>
      </c>
      <c r="H697" s="537">
        <f>ROUND(G697+(G697*$I$6),2)</f>
        <v>59.19</v>
      </c>
      <c r="I697" s="189">
        <f>ROUND(H697*E697,2)</f>
        <v>118.38</v>
      </c>
    </row>
    <row r="698" spans="1:9">
      <c r="A698" s="132"/>
      <c r="B698" s="132"/>
      <c r="C698" s="132"/>
      <c r="D698" s="133" t="s">
        <v>853</v>
      </c>
      <c r="E698" s="132"/>
      <c r="F698" s="132"/>
      <c r="G698" s="132"/>
      <c r="H698" s="134"/>
      <c r="I698" s="420">
        <f>I699+I792</f>
        <v>81682.749999999985</v>
      </c>
    </row>
    <row r="699" spans="1:9">
      <c r="A699" s="135"/>
      <c r="B699" s="135"/>
      <c r="C699" s="135"/>
      <c r="D699" s="136" t="s">
        <v>24</v>
      </c>
      <c r="E699" s="135"/>
      <c r="F699" s="135"/>
      <c r="G699" s="135"/>
      <c r="H699" s="137"/>
      <c r="I699" s="138">
        <f>I700+I720+I729+I737+I746+I755+I762+I767+I773+I786</f>
        <v>66459.909999999989</v>
      </c>
    </row>
    <row r="700" spans="1:9">
      <c r="A700" s="139">
        <v>86</v>
      </c>
      <c r="B700" s="122"/>
      <c r="C700" s="122"/>
      <c r="D700" s="123" t="s">
        <v>25</v>
      </c>
      <c r="E700" s="122"/>
      <c r="F700" s="122"/>
      <c r="G700" s="122"/>
      <c r="H700" s="124"/>
      <c r="I700" s="125">
        <f>SUM(I702:I719)</f>
        <v>3740.8599999999997</v>
      </c>
    </row>
    <row r="701" spans="1:9">
      <c r="A701" s="140" t="s">
        <v>673</v>
      </c>
      <c r="B701" s="127"/>
      <c r="C701" s="127"/>
      <c r="D701" s="141" t="s">
        <v>27</v>
      </c>
      <c r="E701" s="127"/>
      <c r="F701" s="127"/>
      <c r="G701" s="127"/>
      <c r="H701" s="130"/>
      <c r="I701" s="131"/>
    </row>
    <row r="702" spans="1:9" ht="25.5">
      <c r="A702" s="541" t="s">
        <v>674</v>
      </c>
      <c r="B702" s="541" t="s">
        <v>29</v>
      </c>
      <c r="C702" s="541" t="s">
        <v>30</v>
      </c>
      <c r="D702" s="589" t="s">
        <v>31</v>
      </c>
      <c r="E702" s="590">
        <v>1.64</v>
      </c>
      <c r="F702" s="541" t="s">
        <v>32</v>
      </c>
      <c r="G702" s="588">
        <f>'NÚCLEO 01'!$G$17</f>
        <v>300.23</v>
      </c>
      <c r="H702" s="537">
        <f t="shared" ref="H702:H707" si="132">ROUND(G702+(G702*$I$6),2)</f>
        <v>382.34</v>
      </c>
      <c r="I702" s="189">
        <f t="shared" ref="I702:I719" si="133">ROUND(H702*E702,2)</f>
        <v>627.04</v>
      </c>
    </row>
    <row r="703" spans="1:9">
      <c r="A703" s="541" t="s">
        <v>854</v>
      </c>
      <c r="B703" s="541" t="s">
        <v>34</v>
      </c>
      <c r="C703" s="541" t="s">
        <v>30</v>
      </c>
      <c r="D703" s="589" t="s">
        <v>35</v>
      </c>
      <c r="E703" s="590">
        <v>12</v>
      </c>
      <c r="F703" s="541" t="s">
        <v>22</v>
      </c>
      <c r="G703" s="588">
        <f>'NÚCLEO 01'!$G$18</f>
        <v>4.5</v>
      </c>
      <c r="H703" s="537">
        <f t="shared" si="132"/>
        <v>5.73</v>
      </c>
      <c r="I703" s="189">
        <f t="shared" si="133"/>
        <v>68.760000000000005</v>
      </c>
    </row>
    <row r="704" spans="1:9" ht="25.5">
      <c r="A704" s="541" t="s">
        <v>855</v>
      </c>
      <c r="B704" s="540" t="s">
        <v>37</v>
      </c>
      <c r="C704" s="540" t="s">
        <v>30</v>
      </c>
      <c r="D704" s="217" t="s">
        <v>38</v>
      </c>
      <c r="E704" s="231">
        <v>30</v>
      </c>
      <c r="F704" s="540" t="s">
        <v>39</v>
      </c>
      <c r="G704" s="588">
        <f>'NÚCLEO 01'!$G$19</f>
        <v>6</v>
      </c>
      <c r="H704" s="537">
        <f t="shared" si="132"/>
        <v>7.64</v>
      </c>
      <c r="I704" s="189">
        <f t="shared" si="133"/>
        <v>229.2</v>
      </c>
    </row>
    <row r="705" spans="1:9">
      <c r="A705" s="541" t="s">
        <v>856</v>
      </c>
      <c r="B705" s="540" t="s">
        <v>41</v>
      </c>
      <c r="C705" s="540" t="s">
        <v>30</v>
      </c>
      <c r="D705" s="217" t="s">
        <v>42</v>
      </c>
      <c r="E705" s="231">
        <v>78.94</v>
      </c>
      <c r="F705" s="540" t="s">
        <v>22</v>
      </c>
      <c r="G705" s="588">
        <f>'NÚCLEO 01'!$G$20</f>
        <v>4.21</v>
      </c>
      <c r="H705" s="537">
        <f t="shared" si="132"/>
        <v>5.36</v>
      </c>
      <c r="I705" s="189">
        <f t="shared" si="133"/>
        <v>423.12</v>
      </c>
    </row>
    <row r="706" spans="1:9">
      <c r="A706" s="541" t="s">
        <v>857</v>
      </c>
      <c r="B706" s="540" t="s">
        <v>44</v>
      </c>
      <c r="C706" s="540" t="s">
        <v>30</v>
      </c>
      <c r="D706" s="217" t="s">
        <v>45</v>
      </c>
      <c r="E706" s="231">
        <v>4</v>
      </c>
      <c r="F706" s="540" t="s">
        <v>15</v>
      </c>
      <c r="G706" s="588">
        <f>'NÚCLEO 01'!$G$21</f>
        <v>9.27</v>
      </c>
      <c r="H706" s="537">
        <f t="shared" si="132"/>
        <v>11.81</v>
      </c>
      <c r="I706" s="189">
        <f t="shared" si="133"/>
        <v>47.24</v>
      </c>
    </row>
    <row r="707" spans="1:9">
      <c r="A707" s="541" t="s">
        <v>858</v>
      </c>
      <c r="B707" s="540" t="s">
        <v>47</v>
      </c>
      <c r="C707" s="540" t="s">
        <v>30</v>
      </c>
      <c r="D707" s="217" t="s">
        <v>48</v>
      </c>
      <c r="E707" s="231">
        <v>2</v>
      </c>
      <c r="F707" s="540" t="s">
        <v>15</v>
      </c>
      <c r="G707" s="588">
        <f>'NÚCLEO 01'!$G$22</f>
        <v>40.18</v>
      </c>
      <c r="H707" s="537">
        <f t="shared" si="132"/>
        <v>51.17</v>
      </c>
      <c r="I707" s="189">
        <f t="shared" si="133"/>
        <v>102.34</v>
      </c>
    </row>
    <row r="708" spans="1:9">
      <c r="A708" s="541" t="s">
        <v>859</v>
      </c>
      <c r="B708" s="216" t="s">
        <v>50</v>
      </c>
      <c r="C708" s="216" t="s">
        <v>51</v>
      </c>
      <c r="D708" s="591" t="s">
        <v>52</v>
      </c>
      <c r="E708" s="592">
        <v>2</v>
      </c>
      <c r="F708" s="540" t="s">
        <v>15</v>
      </c>
      <c r="G708" s="588">
        <f>'NÚCLEO 01'!$G$23</f>
        <v>14.47</v>
      </c>
      <c r="H708" s="537">
        <f>ROUND(G708+(G708*$I$6),2)</f>
        <v>18.43</v>
      </c>
      <c r="I708" s="189">
        <f t="shared" si="133"/>
        <v>36.86</v>
      </c>
    </row>
    <row r="709" spans="1:9">
      <c r="A709" s="541" t="s">
        <v>860</v>
      </c>
      <c r="B709" s="216" t="s">
        <v>54</v>
      </c>
      <c r="C709" s="216" t="s">
        <v>51</v>
      </c>
      <c r="D709" s="591" t="s">
        <v>55</v>
      </c>
      <c r="E709" s="592">
        <v>12</v>
      </c>
      <c r="F709" s="540" t="s">
        <v>15</v>
      </c>
      <c r="G709" s="588">
        <f>'NÚCLEO 01'!$G$24</f>
        <v>5.69</v>
      </c>
      <c r="H709" s="537">
        <f t="shared" ref="H709:H719" si="134">ROUND(G709+(G709*$I$6),2)</f>
        <v>7.25</v>
      </c>
      <c r="I709" s="189">
        <f t="shared" si="133"/>
        <v>87</v>
      </c>
    </row>
    <row r="710" spans="1:9" ht="25.5">
      <c r="A710" s="541" t="s">
        <v>861</v>
      </c>
      <c r="B710" s="216" t="s">
        <v>57</v>
      </c>
      <c r="C710" s="216" t="s">
        <v>30</v>
      </c>
      <c r="D710" s="591" t="s">
        <v>58</v>
      </c>
      <c r="E710" s="592">
        <v>8</v>
      </c>
      <c r="F710" s="540" t="s">
        <v>15</v>
      </c>
      <c r="G710" s="588">
        <f>'NÚCLEO 01'!$G$25</f>
        <v>36.74</v>
      </c>
      <c r="H710" s="537">
        <f t="shared" si="134"/>
        <v>46.79</v>
      </c>
      <c r="I710" s="189">
        <f t="shared" si="133"/>
        <v>374.32</v>
      </c>
    </row>
    <row r="711" spans="1:9">
      <c r="A711" s="541" t="s">
        <v>862</v>
      </c>
      <c r="B711" s="216" t="s">
        <v>60</v>
      </c>
      <c r="C711" s="216" t="s">
        <v>51</v>
      </c>
      <c r="D711" s="591" t="s">
        <v>61</v>
      </c>
      <c r="E711" s="592">
        <v>17</v>
      </c>
      <c r="F711" s="540" t="s">
        <v>15</v>
      </c>
      <c r="G711" s="588">
        <f>'NÚCLEO 01'!$G$26</f>
        <v>10.58</v>
      </c>
      <c r="H711" s="537">
        <f t="shared" si="134"/>
        <v>13.47</v>
      </c>
      <c r="I711" s="189">
        <f t="shared" si="133"/>
        <v>228.99</v>
      </c>
    </row>
    <row r="712" spans="1:9" ht="25.5">
      <c r="A712" s="541" t="s">
        <v>863</v>
      </c>
      <c r="B712" s="216" t="s">
        <v>63</v>
      </c>
      <c r="C712" s="216" t="s">
        <v>51</v>
      </c>
      <c r="D712" s="591" t="s">
        <v>64</v>
      </c>
      <c r="E712" s="592">
        <v>6</v>
      </c>
      <c r="F712" s="540" t="s">
        <v>15</v>
      </c>
      <c r="G712" s="588">
        <f>'NÚCLEO 01'!$G$27</f>
        <v>4.41</v>
      </c>
      <c r="H712" s="537">
        <f t="shared" si="134"/>
        <v>5.62</v>
      </c>
      <c r="I712" s="189">
        <f t="shared" si="133"/>
        <v>33.72</v>
      </c>
    </row>
    <row r="713" spans="1:9">
      <c r="A713" s="541" t="s">
        <v>864</v>
      </c>
      <c r="B713" s="216" t="s">
        <v>66</v>
      </c>
      <c r="C713" s="216" t="s">
        <v>51</v>
      </c>
      <c r="D713" s="591" t="s">
        <v>67</v>
      </c>
      <c r="E713" s="592">
        <v>18</v>
      </c>
      <c r="F713" s="540" t="s">
        <v>15</v>
      </c>
      <c r="G713" s="588">
        <f>'NÚCLEO 01'!$G$28</f>
        <v>24.06</v>
      </c>
      <c r="H713" s="537">
        <f t="shared" si="134"/>
        <v>30.64</v>
      </c>
      <c r="I713" s="189">
        <f t="shared" si="133"/>
        <v>551.52</v>
      </c>
    </row>
    <row r="714" spans="1:9" ht="25.5">
      <c r="A714" s="541" t="s">
        <v>865</v>
      </c>
      <c r="B714" s="216">
        <v>97660</v>
      </c>
      <c r="C714" s="216" t="s">
        <v>21</v>
      </c>
      <c r="D714" s="591" t="s">
        <v>69</v>
      </c>
      <c r="E714" s="592">
        <v>3</v>
      </c>
      <c r="F714" s="540" t="s">
        <v>15</v>
      </c>
      <c r="G714" s="588">
        <f>'NÚCLEO 01'!$G$29</f>
        <v>0.62</v>
      </c>
      <c r="H714" s="537">
        <f t="shared" si="134"/>
        <v>0.79</v>
      </c>
      <c r="I714" s="189">
        <f t="shared" si="133"/>
        <v>2.37</v>
      </c>
    </row>
    <row r="715" spans="1:9" ht="25.5">
      <c r="A715" s="541" t="s">
        <v>866</v>
      </c>
      <c r="B715" s="216" t="s">
        <v>71</v>
      </c>
      <c r="C715" s="216" t="s">
        <v>30</v>
      </c>
      <c r="D715" s="591" t="s">
        <v>72</v>
      </c>
      <c r="E715" s="592">
        <v>8</v>
      </c>
      <c r="F715" s="540" t="s">
        <v>15</v>
      </c>
      <c r="G715" s="588">
        <f>'NÚCLEO 01'!$G$30</f>
        <v>2.25</v>
      </c>
      <c r="H715" s="537">
        <f t="shared" si="134"/>
        <v>2.87</v>
      </c>
      <c r="I715" s="189">
        <f t="shared" si="133"/>
        <v>22.96</v>
      </c>
    </row>
    <row r="716" spans="1:9" ht="25.5">
      <c r="A716" s="541" t="s">
        <v>867</v>
      </c>
      <c r="B716" s="216" t="s">
        <v>74</v>
      </c>
      <c r="C716" s="216" t="s">
        <v>51</v>
      </c>
      <c r="D716" s="589" t="s">
        <v>75</v>
      </c>
      <c r="E716" s="540">
        <v>0.06</v>
      </c>
      <c r="F716" s="540" t="s">
        <v>32</v>
      </c>
      <c r="G716" s="588">
        <f>'NÚCLEO 01'!$G$31</f>
        <v>58.08</v>
      </c>
      <c r="H716" s="537">
        <f t="shared" si="134"/>
        <v>73.959999999999994</v>
      </c>
      <c r="I716" s="189">
        <f t="shared" si="133"/>
        <v>4.4400000000000004</v>
      </c>
    </row>
    <row r="717" spans="1:9" ht="25.5">
      <c r="A717" s="541" t="s">
        <v>868</v>
      </c>
      <c r="B717" s="216" t="s">
        <v>76</v>
      </c>
      <c r="C717" s="216" t="s">
        <v>30</v>
      </c>
      <c r="D717" s="589" t="s">
        <v>77</v>
      </c>
      <c r="E717" s="540">
        <v>1.36</v>
      </c>
      <c r="F717" s="540" t="s">
        <v>22</v>
      </c>
      <c r="G717" s="588">
        <f>'NÚCLEO 01'!$G$32</f>
        <v>27.02</v>
      </c>
      <c r="H717" s="537">
        <f t="shared" si="134"/>
        <v>34.409999999999997</v>
      </c>
      <c r="I717" s="189">
        <f t="shared" si="133"/>
        <v>46.8</v>
      </c>
    </row>
    <row r="718" spans="1:9">
      <c r="A718" s="541" t="s">
        <v>869</v>
      </c>
      <c r="B718" s="561" t="s">
        <v>199</v>
      </c>
      <c r="C718" s="561" t="s">
        <v>30</v>
      </c>
      <c r="D718" s="562" t="s">
        <v>200</v>
      </c>
      <c r="E718" s="563">
        <v>3.2</v>
      </c>
      <c r="F718" s="83" t="s">
        <v>22</v>
      </c>
      <c r="G718" s="593">
        <f>'NÚCLEO 01'!$G$34</f>
        <v>23.43</v>
      </c>
      <c r="H718" s="537">
        <f t="shared" si="134"/>
        <v>29.84</v>
      </c>
      <c r="I718" s="189">
        <f t="shared" si="133"/>
        <v>95.49</v>
      </c>
    </row>
    <row r="719" spans="1:9">
      <c r="A719" s="541" t="s">
        <v>870</v>
      </c>
      <c r="B719" s="561" t="s">
        <v>225</v>
      </c>
      <c r="C719" s="561" t="s">
        <v>30</v>
      </c>
      <c r="D719" s="562" t="s">
        <v>226</v>
      </c>
      <c r="E719" s="563">
        <v>1</v>
      </c>
      <c r="F719" s="83" t="s">
        <v>15</v>
      </c>
      <c r="G719" s="593">
        <f>'NÚCLEO 01'!$G$35</f>
        <v>595.75</v>
      </c>
      <c r="H719" s="537">
        <f t="shared" si="134"/>
        <v>758.69</v>
      </c>
      <c r="I719" s="189">
        <f t="shared" si="133"/>
        <v>758.69</v>
      </c>
    </row>
    <row r="720" spans="1:9">
      <c r="A720" s="139">
        <v>87</v>
      </c>
      <c r="B720" s="142"/>
      <c r="C720" s="142"/>
      <c r="D720" s="143" t="s">
        <v>78</v>
      </c>
      <c r="E720" s="142"/>
      <c r="F720" s="142"/>
      <c r="G720" s="142"/>
      <c r="H720" s="124"/>
      <c r="I720" s="125">
        <f>SUM(I722:I728)</f>
        <v>7884.51</v>
      </c>
    </row>
    <row r="721" spans="1:9">
      <c r="A721" s="144" t="s">
        <v>675</v>
      </c>
      <c r="B721" s="128"/>
      <c r="C721" s="128"/>
      <c r="D721" s="145" t="s">
        <v>80</v>
      </c>
      <c r="E721" s="128"/>
      <c r="F721" s="128"/>
      <c r="G721" s="128"/>
      <c r="H721" s="130"/>
      <c r="I721" s="131"/>
    </row>
    <row r="722" spans="1:9" ht="63.75">
      <c r="A722" s="256" t="s">
        <v>676</v>
      </c>
      <c r="B722" s="256">
        <v>91792</v>
      </c>
      <c r="C722" s="256" t="s">
        <v>21</v>
      </c>
      <c r="D722" s="217" t="s">
        <v>958</v>
      </c>
      <c r="E722" s="259">
        <v>1.5</v>
      </c>
      <c r="F722" s="256" t="s">
        <v>39</v>
      </c>
      <c r="G722" s="549">
        <v>60.79</v>
      </c>
      <c r="H722" s="552">
        <f t="shared" ref="H722:H728" si="135">ROUND(G722+(G722*$I$6),2)</f>
        <v>77.42</v>
      </c>
      <c r="I722" s="551">
        <f t="shared" ref="I722:I728" si="136">ROUND(H722*E722,2)</f>
        <v>116.13</v>
      </c>
    </row>
    <row r="723" spans="1:9" ht="63.75">
      <c r="A723" s="256" t="s">
        <v>1004</v>
      </c>
      <c r="B723" s="256">
        <v>91793</v>
      </c>
      <c r="C723" s="256" t="s">
        <v>21</v>
      </c>
      <c r="D723" s="217" t="s">
        <v>959</v>
      </c>
      <c r="E723" s="259">
        <v>25.02</v>
      </c>
      <c r="F723" s="256" t="s">
        <v>39</v>
      </c>
      <c r="G723" s="549">
        <v>91.39</v>
      </c>
      <c r="H723" s="550">
        <f t="shared" si="135"/>
        <v>116.39</v>
      </c>
      <c r="I723" s="551">
        <f t="shared" si="136"/>
        <v>2912.08</v>
      </c>
    </row>
    <row r="724" spans="1:9" ht="63.75">
      <c r="A724" s="256" t="s">
        <v>1005</v>
      </c>
      <c r="B724" s="256">
        <v>91795</v>
      </c>
      <c r="C724" s="256" t="s">
        <v>21</v>
      </c>
      <c r="D724" s="217" t="s">
        <v>960</v>
      </c>
      <c r="E724" s="259">
        <v>18.96</v>
      </c>
      <c r="F724" s="256" t="s">
        <v>39</v>
      </c>
      <c r="G724" s="549">
        <v>72.75</v>
      </c>
      <c r="H724" s="550">
        <f t="shared" si="135"/>
        <v>92.65</v>
      </c>
      <c r="I724" s="551">
        <f t="shared" si="136"/>
        <v>1756.64</v>
      </c>
    </row>
    <row r="725" spans="1:9" ht="25.5">
      <c r="A725" s="256" t="s">
        <v>1006</v>
      </c>
      <c r="B725" s="256" t="s">
        <v>961</v>
      </c>
      <c r="C725" s="256" t="s">
        <v>51</v>
      </c>
      <c r="D725" s="217" t="s">
        <v>962</v>
      </c>
      <c r="E725" s="259">
        <v>2</v>
      </c>
      <c r="F725" s="256" t="s">
        <v>15</v>
      </c>
      <c r="G725" s="549">
        <v>73.39</v>
      </c>
      <c r="H725" s="550">
        <f t="shared" si="135"/>
        <v>93.46</v>
      </c>
      <c r="I725" s="551">
        <f t="shared" si="136"/>
        <v>186.92</v>
      </c>
    </row>
    <row r="726" spans="1:9">
      <c r="A726" s="256" t="s">
        <v>1007</v>
      </c>
      <c r="B726" s="256" t="s">
        <v>956</v>
      </c>
      <c r="C726" s="256" t="s">
        <v>51</v>
      </c>
      <c r="D726" s="217" t="s">
        <v>957</v>
      </c>
      <c r="E726" s="259">
        <v>8</v>
      </c>
      <c r="F726" s="256" t="s">
        <v>15</v>
      </c>
      <c r="G726" s="549">
        <v>97.27</v>
      </c>
      <c r="H726" s="550">
        <f t="shared" si="135"/>
        <v>123.87</v>
      </c>
      <c r="I726" s="551">
        <f t="shared" si="136"/>
        <v>990.96</v>
      </c>
    </row>
    <row r="727" spans="1:9" ht="25.5">
      <c r="A727" s="256" t="s">
        <v>1008</v>
      </c>
      <c r="B727" s="256">
        <f>COMPOSIÇÕES!$A$70</f>
        <v>8</v>
      </c>
      <c r="C727" s="256" t="str">
        <f>COMPOSIÇÕES!$E$70</f>
        <v>COMPOSIÇÃO</v>
      </c>
      <c r="D727" s="217" t="str">
        <f>COMPOSIÇÕES!$C$70</f>
        <v>CAIXA DE INSPEÇÃO E PASSAGEM PVC ESGOTO - 41L COM PROLONGADO DE 20CM</v>
      </c>
      <c r="E727" s="259">
        <v>2</v>
      </c>
      <c r="F727" s="256" t="s">
        <v>15</v>
      </c>
      <c r="G727" s="549">
        <f>COMPOSIÇÕES!$G$70</f>
        <v>337.14</v>
      </c>
      <c r="H727" s="550">
        <f t="shared" si="135"/>
        <v>429.35</v>
      </c>
      <c r="I727" s="551">
        <f t="shared" si="136"/>
        <v>858.7</v>
      </c>
    </row>
    <row r="728" spans="1:9">
      <c r="A728" s="256" t="s">
        <v>1009</v>
      </c>
      <c r="B728" s="256">
        <f>COMPOSIÇÕES!$A$77</f>
        <v>9</v>
      </c>
      <c r="C728" s="256" t="str">
        <f>COMPOSIÇÕES!$E$77</f>
        <v>COMPOSIÇÃO</v>
      </c>
      <c r="D728" s="549" t="str">
        <f>COMPOSIÇÕES!$C$77</f>
        <v xml:space="preserve">RALO LINEAR SIFONADO COM GRELHA - 90CM </v>
      </c>
      <c r="E728" s="259">
        <v>4</v>
      </c>
      <c r="F728" s="256" t="s">
        <v>15</v>
      </c>
      <c r="G728" s="549">
        <f>COMPOSIÇÕES!$G$77</f>
        <v>208.69000000000003</v>
      </c>
      <c r="H728" s="550">
        <f t="shared" si="135"/>
        <v>265.77</v>
      </c>
      <c r="I728" s="551">
        <f t="shared" si="136"/>
        <v>1063.08</v>
      </c>
    </row>
    <row r="729" spans="1:9">
      <c r="A729" s="139">
        <v>88</v>
      </c>
      <c r="B729" s="142"/>
      <c r="C729" s="142"/>
      <c r="D729" s="143" t="s">
        <v>81</v>
      </c>
      <c r="E729" s="142"/>
      <c r="F729" s="142"/>
      <c r="G729" s="142"/>
      <c r="H729" s="124"/>
      <c r="I729" s="125">
        <f>SUM(I730:I736)</f>
        <v>7834.62</v>
      </c>
    </row>
    <row r="730" spans="1:9">
      <c r="A730" s="144" t="s">
        <v>677</v>
      </c>
      <c r="B730" s="128"/>
      <c r="C730" s="128"/>
      <c r="D730" s="145" t="s">
        <v>83</v>
      </c>
      <c r="E730" s="128"/>
      <c r="F730" s="128"/>
      <c r="G730" s="128"/>
      <c r="H730" s="130"/>
      <c r="I730" s="131"/>
    </row>
    <row r="731" spans="1:9">
      <c r="A731" s="540" t="s">
        <v>678</v>
      </c>
      <c r="B731" s="540" t="s">
        <v>85</v>
      </c>
      <c r="C731" s="540" t="s">
        <v>51</v>
      </c>
      <c r="D731" s="585" t="s">
        <v>86</v>
      </c>
      <c r="E731" s="231">
        <v>0.98</v>
      </c>
      <c r="F731" s="540" t="s">
        <v>32</v>
      </c>
      <c r="G731" s="543">
        <f>'NÚCLEO 01'!$G$47</f>
        <v>135.91999999999999</v>
      </c>
      <c r="H731" s="537">
        <f>ROUND(G731+(G731*$I$6),2)</f>
        <v>173.09</v>
      </c>
      <c r="I731" s="189">
        <f>ROUND(H731*E731,2)</f>
        <v>169.63</v>
      </c>
    </row>
    <row r="732" spans="1:9">
      <c r="A732" s="540" t="s">
        <v>679</v>
      </c>
      <c r="B732" s="540" t="s">
        <v>88</v>
      </c>
      <c r="C732" s="540" t="s">
        <v>30</v>
      </c>
      <c r="D732" s="262" t="s">
        <v>89</v>
      </c>
      <c r="E732" s="231">
        <v>32.82</v>
      </c>
      <c r="F732" s="540" t="s">
        <v>22</v>
      </c>
      <c r="G732" s="543">
        <f>'NÚCLEO 01'!$G$48</f>
        <v>33.450000000000003</v>
      </c>
      <c r="H732" s="529">
        <f>ROUND(G732+(G732*$I$6),2)</f>
        <v>42.6</v>
      </c>
      <c r="I732" s="189">
        <f>ROUND(H732*E732,2)</f>
        <v>1398.13</v>
      </c>
    </row>
    <row r="733" spans="1:9">
      <c r="A733" s="586" t="s">
        <v>680</v>
      </c>
      <c r="B733" s="217"/>
      <c r="C733" s="217"/>
      <c r="D733" s="587" t="s">
        <v>91</v>
      </c>
      <c r="E733" s="217"/>
      <c r="F733" s="217"/>
      <c r="G733" s="217"/>
      <c r="H733" s="537"/>
      <c r="I733" s="189"/>
    </row>
    <row r="734" spans="1:9" ht="38.25">
      <c r="A734" s="540" t="s">
        <v>681</v>
      </c>
      <c r="B734" s="540" t="s">
        <v>93</v>
      </c>
      <c r="C734" s="540" t="s">
        <v>30</v>
      </c>
      <c r="D734" s="217" t="s">
        <v>94</v>
      </c>
      <c r="E734" s="231">
        <v>35.46</v>
      </c>
      <c r="F734" s="540" t="s">
        <v>95</v>
      </c>
      <c r="G734" s="588">
        <f>'NÚCLEO 01'!$G$50</f>
        <v>74.72</v>
      </c>
      <c r="H734" s="529">
        <f>ROUND(G734+(G734*$I$6),2)</f>
        <v>95.16</v>
      </c>
      <c r="I734" s="189">
        <f>ROUND(H734*E734,2)</f>
        <v>3374.37</v>
      </c>
    </row>
    <row r="735" spans="1:9">
      <c r="A735" s="586" t="s">
        <v>682</v>
      </c>
      <c r="B735" s="217"/>
      <c r="C735" s="217"/>
      <c r="D735" s="587" t="s">
        <v>97</v>
      </c>
      <c r="E735" s="217"/>
      <c r="F735" s="217"/>
      <c r="G735" s="217"/>
      <c r="H735" s="537"/>
      <c r="I735" s="189"/>
    </row>
    <row r="736" spans="1:9" ht="38.25">
      <c r="A736" s="540" t="s">
        <v>683</v>
      </c>
      <c r="B736" s="540" t="s">
        <v>99</v>
      </c>
      <c r="C736" s="540" t="s">
        <v>51</v>
      </c>
      <c r="D736" s="217" t="s">
        <v>201</v>
      </c>
      <c r="E736" s="231">
        <v>86.24</v>
      </c>
      <c r="F736" s="540" t="s">
        <v>22</v>
      </c>
      <c r="G736" s="584">
        <f>'NÚCLEO 01'!$G$52</f>
        <v>26.34</v>
      </c>
      <c r="H736" s="529">
        <f>ROUND(G736+(G736*$I$6),2)</f>
        <v>33.54</v>
      </c>
      <c r="I736" s="189">
        <f>ROUND(H736*E736,2)</f>
        <v>2892.49</v>
      </c>
    </row>
    <row r="737" spans="1:9">
      <c r="A737" s="58">
        <v>89</v>
      </c>
      <c r="B737" s="58"/>
      <c r="C737" s="58"/>
      <c r="D737" s="59" t="s">
        <v>101</v>
      </c>
      <c r="E737" s="60"/>
      <c r="F737" s="58"/>
      <c r="G737" s="61"/>
      <c r="H737" s="61"/>
      <c r="I737" s="62">
        <f>SUM(I738:I745)</f>
        <v>15710.69</v>
      </c>
    </row>
    <row r="738" spans="1:9">
      <c r="A738" s="182" t="s">
        <v>684</v>
      </c>
      <c r="B738" s="170"/>
      <c r="C738" s="170"/>
      <c r="D738" s="183" t="s">
        <v>103</v>
      </c>
      <c r="E738" s="231"/>
      <c r="F738" s="170"/>
      <c r="G738" s="178"/>
      <c r="H738" s="178"/>
      <c r="I738" s="184"/>
    </row>
    <row r="739" spans="1:9" ht="25.5">
      <c r="A739" s="540" t="s">
        <v>685</v>
      </c>
      <c r="B739" s="540" t="s">
        <v>105</v>
      </c>
      <c r="C739" s="540" t="s">
        <v>51</v>
      </c>
      <c r="D739" s="217" t="s">
        <v>106</v>
      </c>
      <c r="E739" s="231">
        <v>1.36</v>
      </c>
      <c r="F739" s="540" t="s">
        <v>22</v>
      </c>
      <c r="G739" s="543">
        <f>'NÚCLEO 01'!$G$55</f>
        <v>678.81</v>
      </c>
      <c r="H739" s="537">
        <f>ROUND(G739+(G739*$I$6),2)</f>
        <v>864.46</v>
      </c>
      <c r="I739" s="189">
        <f>ROUND(H739*E739,2)</f>
        <v>1175.67</v>
      </c>
    </row>
    <row r="740" spans="1:9">
      <c r="A740" s="539" t="s">
        <v>686</v>
      </c>
      <c r="B740" s="540"/>
      <c r="C740" s="541"/>
      <c r="D740" s="542" t="s">
        <v>108</v>
      </c>
      <c r="E740" s="231"/>
      <c r="F740" s="541"/>
      <c r="G740" s="543"/>
      <c r="H740" s="543"/>
      <c r="I740" s="544"/>
    </row>
    <row r="741" spans="1:9" ht="38.25">
      <c r="A741" s="540" t="s">
        <v>687</v>
      </c>
      <c r="B741" s="540">
        <v>102253</v>
      </c>
      <c r="C741" s="540" t="s">
        <v>21</v>
      </c>
      <c r="D741" s="217" t="s">
        <v>110</v>
      </c>
      <c r="E741" s="231">
        <v>12</v>
      </c>
      <c r="F741" s="540" t="s">
        <v>95</v>
      </c>
      <c r="G741" s="584">
        <f>'NÚCLEO 01'!$G$57</f>
        <v>787.69</v>
      </c>
      <c r="H741" s="537">
        <f>ROUND(G741+(G741*$I$6),2)</f>
        <v>1003.12</v>
      </c>
      <c r="I741" s="189">
        <f>ROUND(H741*E741,2)</f>
        <v>12037.44</v>
      </c>
    </row>
    <row r="742" spans="1:9">
      <c r="A742" s="539" t="s">
        <v>688</v>
      </c>
      <c r="B742" s="540"/>
      <c r="C742" s="541"/>
      <c r="D742" s="542" t="s">
        <v>112</v>
      </c>
      <c r="E742" s="231"/>
      <c r="F742" s="541"/>
      <c r="G742" s="543"/>
      <c r="H742" s="543"/>
      <c r="I742" s="544"/>
    </row>
    <row r="743" spans="1:9" ht="25.5">
      <c r="A743" s="540" t="s">
        <v>689</v>
      </c>
      <c r="B743" s="540" t="s">
        <v>114</v>
      </c>
      <c r="C743" s="540" t="s">
        <v>51</v>
      </c>
      <c r="D743" s="217" t="s">
        <v>115</v>
      </c>
      <c r="E743" s="231">
        <v>7.8</v>
      </c>
      <c r="F743" s="540" t="s">
        <v>39</v>
      </c>
      <c r="G743" s="543">
        <f>'NÚCLEO 01'!$G$59</f>
        <v>137.25</v>
      </c>
      <c r="H743" s="529">
        <f>ROUND(G743+(G743*$I$6),2)</f>
        <v>174.79</v>
      </c>
      <c r="I743" s="189">
        <f>ROUND(H743*E743,2)</f>
        <v>1363.36</v>
      </c>
    </row>
    <row r="744" spans="1:9">
      <c r="A744" s="539" t="s">
        <v>690</v>
      </c>
      <c r="B744" s="540"/>
      <c r="C744" s="541"/>
      <c r="D744" s="542" t="s">
        <v>117</v>
      </c>
      <c r="E744" s="231"/>
      <c r="F744" s="541"/>
      <c r="G744" s="543"/>
      <c r="H744" s="543"/>
      <c r="I744" s="544"/>
    </row>
    <row r="745" spans="1:9" ht="25.5">
      <c r="A745" s="540" t="s">
        <v>691</v>
      </c>
      <c r="B745" s="540" t="s">
        <v>119</v>
      </c>
      <c r="C745" s="540" t="s">
        <v>51</v>
      </c>
      <c r="D745" s="217" t="s">
        <v>120</v>
      </c>
      <c r="E745" s="231">
        <v>2.16</v>
      </c>
      <c r="F745" s="540" t="s">
        <v>22</v>
      </c>
      <c r="G745" s="543">
        <f>'NÚCLEO 01'!$G$61</f>
        <v>412.33</v>
      </c>
      <c r="H745" s="537">
        <f>ROUND(G745+(G745*$I$6),2)</f>
        <v>525.1</v>
      </c>
      <c r="I745" s="189">
        <f>ROUND(H745*E745,2)</f>
        <v>1134.22</v>
      </c>
    </row>
    <row r="746" spans="1:9">
      <c r="A746" s="58">
        <v>90</v>
      </c>
      <c r="B746" s="58"/>
      <c r="C746" s="58"/>
      <c r="D746" s="59" t="s">
        <v>121</v>
      </c>
      <c r="E746" s="60"/>
      <c r="F746" s="58"/>
      <c r="G746" s="61"/>
      <c r="H746" s="61"/>
      <c r="I746" s="62">
        <f>SUM(I748:I754)</f>
        <v>7146.7999999999984</v>
      </c>
    </row>
    <row r="747" spans="1:9">
      <c r="A747" s="191" t="s">
        <v>692</v>
      </c>
      <c r="B747" s="192"/>
      <c r="C747" s="192"/>
      <c r="D747" s="193" t="s">
        <v>123</v>
      </c>
      <c r="E747" s="187"/>
      <c r="F747" s="192"/>
      <c r="G747" s="188"/>
      <c r="H747" s="188"/>
      <c r="I747" s="194"/>
    </row>
    <row r="748" spans="1:9">
      <c r="A748" s="535" t="s">
        <v>693</v>
      </c>
      <c r="B748" s="535" t="s">
        <v>125</v>
      </c>
      <c r="C748" s="535" t="s">
        <v>51</v>
      </c>
      <c r="D748" s="186" t="s">
        <v>126</v>
      </c>
      <c r="E748" s="187">
        <v>4</v>
      </c>
      <c r="F748" s="535" t="s">
        <v>15</v>
      </c>
      <c r="G748" s="188">
        <f>'NÚCLEO 01'!$G$64</f>
        <v>112.2</v>
      </c>
      <c r="H748" s="576">
        <f>ROUND(G748+(G748*$I$6),2)</f>
        <v>142.88999999999999</v>
      </c>
      <c r="I748" s="189">
        <f>ROUND(H748*E748,2)</f>
        <v>571.55999999999995</v>
      </c>
    </row>
    <row r="749" spans="1:9">
      <c r="A749" s="191" t="s">
        <v>694</v>
      </c>
      <c r="B749" s="192"/>
      <c r="C749" s="192"/>
      <c r="D749" s="193" t="s">
        <v>234</v>
      </c>
      <c r="E749" s="187"/>
      <c r="F749" s="192"/>
      <c r="G749" s="188"/>
      <c r="H749" s="188"/>
      <c r="I749" s="194"/>
    </row>
    <row r="750" spans="1:9">
      <c r="A750" s="535" t="s">
        <v>695</v>
      </c>
      <c r="B750" s="535" t="s">
        <v>127</v>
      </c>
      <c r="C750" s="535" t="s">
        <v>30</v>
      </c>
      <c r="D750" s="186" t="s">
        <v>128</v>
      </c>
      <c r="E750" s="187">
        <v>8</v>
      </c>
      <c r="F750" s="535" t="s">
        <v>15</v>
      </c>
      <c r="G750" s="188">
        <f>'NÚCLEO 01'!$G$66</f>
        <v>563.65</v>
      </c>
      <c r="H750" s="576">
        <f>ROUND(G750+(G750*$I$6),2)</f>
        <v>717.81</v>
      </c>
      <c r="I750" s="189">
        <f>ROUND(H750*E750,2)</f>
        <v>5742.48</v>
      </c>
    </row>
    <row r="751" spans="1:9">
      <c r="A751" s="191" t="s">
        <v>871</v>
      </c>
      <c r="B751" s="192"/>
      <c r="C751" s="192"/>
      <c r="D751" s="193" t="s">
        <v>270</v>
      </c>
      <c r="E751" s="187"/>
      <c r="F751" s="192"/>
      <c r="G751" s="188"/>
      <c r="H751" s="188"/>
      <c r="I751" s="194"/>
    </row>
    <row r="752" spans="1:9">
      <c r="A752" s="535" t="s">
        <v>872</v>
      </c>
      <c r="B752" s="535" t="s">
        <v>271</v>
      </c>
      <c r="C752" s="535" t="s">
        <v>51</v>
      </c>
      <c r="D752" s="186" t="s">
        <v>272</v>
      </c>
      <c r="E752" s="187">
        <v>4</v>
      </c>
      <c r="F752" s="535" t="s">
        <v>15</v>
      </c>
      <c r="G752" s="188">
        <f>'NÚCLEO 01'!$G$68</f>
        <v>47.58</v>
      </c>
      <c r="H752" s="576">
        <f>ROUND(G752+(G752*$I$6),2)</f>
        <v>60.59</v>
      </c>
      <c r="I752" s="189">
        <f>ROUND(H752*E752,2)</f>
        <v>242.36</v>
      </c>
    </row>
    <row r="753" spans="1:9">
      <c r="A753" s="191" t="s">
        <v>873</v>
      </c>
      <c r="B753" s="192"/>
      <c r="C753" s="192"/>
      <c r="D753" s="193" t="s">
        <v>273</v>
      </c>
      <c r="E753" s="187"/>
      <c r="F753" s="192"/>
      <c r="G753" s="188"/>
      <c r="H753" s="188"/>
      <c r="I753" s="194"/>
    </row>
    <row r="754" spans="1:9">
      <c r="A754" s="535" t="s">
        <v>874</v>
      </c>
      <c r="B754" s="535" t="s">
        <v>274</v>
      </c>
      <c r="C754" s="535" t="s">
        <v>51</v>
      </c>
      <c r="D754" s="186" t="s">
        <v>275</v>
      </c>
      <c r="E754" s="187">
        <v>8</v>
      </c>
      <c r="F754" s="535" t="s">
        <v>15</v>
      </c>
      <c r="G754" s="188">
        <f>'NÚCLEO 01'!$G$70</f>
        <v>57.95</v>
      </c>
      <c r="H754" s="576">
        <f>ROUND(G754+(G754*$I$6),2)</f>
        <v>73.8</v>
      </c>
      <c r="I754" s="189">
        <f>ROUND(H754*E754,2)</f>
        <v>590.4</v>
      </c>
    </row>
    <row r="755" spans="1:9">
      <c r="A755" s="58">
        <v>91</v>
      </c>
      <c r="B755" s="58"/>
      <c r="C755" s="58"/>
      <c r="D755" s="59" t="s">
        <v>129</v>
      </c>
      <c r="E755" s="60"/>
      <c r="F755" s="58"/>
      <c r="G755" s="61"/>
      <c r="H755" s="61"/>
      <c r="I755" s="62">
        <f>SUM(I756:I761)</f>
        <v>2759.6400000000003</v>
      </c>
    </row>
    <row r="756" spans="1:9">
      <c r="A756" s="63" t="s">
        <v>700</v>
      </c>
      <c r="B756" s="37"/>
      <c r="C756" s="37"/>
      <c r="D756" s="64" t="s">
        <v>131</v>
      </c>
      <c r="E756" s="43"/>
      <c r="F756" s="37"/>
      <c r="G756" s="53"/>
      <c r="H756" s="53"/>
      <c r="I756" s="81"/>
    </row>
    <row r="757" spans="1:9" ht="25.5">
      <c r="A757" s="535" t="s">
        <v>701</v>
      </c>
      <c r="B757" s="535" t="s">
        <v>133</v>
      </c>
      <c r="C757" s="535" t="s">
        <v>30</v>
      </c>
      <c r="D757" s="186" t="s">
        <v>134</v>
      </c>
      <c r="E757" s="187">
        <v>4</v>
      </c>
      <c r="F757" s="535" t="s">
        <v>15</v>
      </c>
      <c r="G757" s="575">
        <f>'NÚCLEO 01'!$G$73</f>
        <v>110.35</v>
      </c>
      <c r="H757" s="576">
        <f t="shared" ref="H757:H758" si="137">ROUND(G757+(G757*$I$6),2)</f>
        <v>140.53</v>
      </c>
      <c r="I757" s="195">
        <f>ROUND(H757*E757,2)</f>
        <v>562.12</v>
      </c>
    </row>
    <row r="758" spans="1:9">
      <c r="A758" s="535" t="s">
        <v>706</v>
      </c>
      <c r="B758" s="535" t="s">
        <v>136</v>
      </c>
      <c r="C758" s="535" t="s">
        <v>30</v>
      </c>
      <c r="D758" s="186" t="s">
        <v>137</v>
      </c>
      <c r="E758" s="187">
        <v>2</v>
      </c>
      <c r="F758" s="535" t="s">
        <v>15</v>
      </c>
      <c r="G758" s="575">
        <f>'NÚCLEO 01'!$G$74</f>
        <v>61.74</v>
      </c>
      <c r="H758" s="576">
        <f t="shared" si="137"/>
        <v>78.63</v>
      </c>
      <c r="I758" s="195">
        <f>ROUND(H758*E758,2)</f>
        <v>157.26</v>
      </c>
    </row>
    <row r="759" spans="1:9">
      <c r="A759" s="577" t="s">
        <v>702</v>
      </c>
      <c r="B759" s="578"/>
      <c r="C759" s="535"/>
      <c r="D759" s="579" t="s">
        <v>139</v>
      </c>
      <c r="E759" s="187"/>
      <c r="F759" s="535"/>
      <c r="G759" s="575"/>
      <c r="H759" s="580"/>
      <c r="I759" s="581"/>
    </row>
    <row r="760" spans="1:9">
      <c r="A760" s="531" t="s">
        <v>703</v>
      </c>
      <c r="B760" s="532" t="s">
        <v>631</v>
      </c>
      <c r="C760" s="531" t="s">
        <v>30</v>
      </c>
      <c r="D760" s="533" t="s">
        <v>632</v>
      </c>
      <c r="E760" s="197">
        <v>8</v>
      </c>
      <c r="F760" s="531" t="s">
        <v>15</v>
      </c>
      <c r="G760" s="582">
        <f>'NÚCLEO 01'!$G$76</f>
        <v>127.3</v>
      </c>
      <c r="H760" s="576">
        <f t="shared" ref="H760:H761" si="138">ROUND(G760+(G760*$I$6),2)</f>
        <v>162.12</v>
      </c>
      <c r="I760" s="583">
        <f>ROUND(H760*E760,2)</f>
        <v>1296.96</v>
      </c>
    </row>
    <row r="761" spans="1:9">
      <c r="A761" s="531" t="s">
        <v>875</v>
      </c>
      <c r="B761" s="532" t="s">
        <v>628</v>
      </c>
      <c r="C761" s="531" t="s">
        <v>30</v>
      </c>
      <c r="D761" s="534" t="s">
        <v>629</v>
      </c>
      <c r="E761" s="197">
        <v>10</v>
      </c>
      <c r="F761" s="531" t="s">
        <v>15</v>
      </c>
      <c r="G761" s="582">
        <f>'NÚCLEO 01'!$G$77</f>
        <v>58.37</v>
      </c>
      <c r="H761" s="576">
        <f t="shared" si="138"/>
        <v>74.33</v>
      </c>
      <c r="I761" s="583">
        <f>ROUND(H761*E761,2)</f>
        <v>743.3</v>
      </c>
    </row>
    <row r="762" spans="1:9">
      <c r="A762" s="58">
        <v>92</v>
      </c>
      <c r="B762" s="58"/>
      <c r="C762" s="58"/>
      <c r="D762" s="59" t="s">
        <v>141</v>
      </c>
      <c r="E762" s="60"/>
      <c r="F762" s="58"/>
      <c r="G762" s="61"/>
      <c r="H762" s="61"/>
      <c r="I762" s="62">
        <f>SUM(I763:I766)</f>
        <v>2257.9499999999998</v>
      </c>
    </row>
    <row r="763" spans="1:9">
      <c r="A763" s="63" t="s">
        <v>704</v>
      </c>
      <c r="B763" s="37"/>
      <c r="C763" s="37"/>
      <c r="D763" s="64" t="s">
        <v>143</v>
      </c>
      <c r="E763" s="187"/>
      <c r="F763" s="37"/>
      <c r="G763" s="53"/>
      <c r="H763" s="53"/>
      <c r="I763" s="81"/>
    </row>
    <row r="764" spans="1:9">
      <c r="A764" s="535" t="s">
        <v>705</v>
      </c>
      <c r="B764" s="535" t="s">
        <v>145</v>
      </c>
      <c r="C764" s="535" t="s">
        <v>51</v>
      </c>
      <c r="D764" s="186" t="s">
        <v>146</v>
      </c>
      <c r="E764" s="187">
        <v>40.6</v>
      </c>
      <c r="F764" s="535" t="s">
        <v>22</v>
      </c>
      <c r="G764" s="188">
        <f>'NÚCLEO 01'!$G$80</f>
        <v>24.63</v>
      </c>
      <c r="H764" s="574">
        <f>ROUND(G764+(G764*$I$6),2)</f>
        <v>31.37</v>
      </c>
      <c r="I764" s="189">
        <f>ROUND(H764*E764,2)</f>
        <v>1273.6199999999999</v>
      </c>
    </row>
    <row r="765" spans="1:9">
      <c r="A765" s="191" t="s">
        <v>707</v>
      </c>
      <c r="B765" s="191"/>
      <c r="C765" s="191"/>
      <c r="D765" s="200" t="s">
        <v>148</v>
      </c>
      <c r="E765" s="187"/>
      <c r="F765" s="192"/>
      <c r="G765" s="188"/>
      <c r="H765" s="188"/>
      <c r="I765" s="194"/>
    </row>
    <row r="766" spans="1:9">
      <c r="A766" s="535" t="s">
        <v>708</v>
      </c>
      <c r="B766" s="535" t="s">
        <v>150</v>
      </c>
      <c r="C766" s="535" t="s">
        <v>51</v>
      </c>
      <c r="D766" s="186" t="s">
        <v>151</v>
      </c>
      <c r="E766" s="187">
        <v>33.020000000000003</v>
      </c>
      <c r="F766" s="535" t="s">
        <v>22</v>
      </c>
      <c r="G766" s="188">
        <f>'NÚCLEO 01'!$G$82</f>
        <v>23.41</v>
      </c>
      <c r="H766" s="574">
        <f>ROUND(G766+(G766*$I$6),2)</f>
        <v>29.81</v>
      </c>
      <c r="I766" s="189">
        <f>ROUND(H766*E766,2)</f>
        <v>984.33</v>
      </c>
    </row>
    <row r="767" spans="1:9">
      <c r="A767" s="58">
        <v>93</v>
      </c>
      <c r="B767" s="58"/>
      <c r="C767" s="58"/>
      <c r="D767" s="59" t="s">
        <v>152</v>
      </c>
      <c r="E767" s="60"/>
      <c r="F767" s="58"/>
      <c r="G767" s="61"/>
      <c r="H767" s="61"/>
      <c r="I767" s="62">
        <f>SUM(I768:I772)</f>
        <v>16674.87</v>
      </c>
    </row>
    <row r="768" spans="1:9">
      <c r="A768" s="63" t="s">
        <v>709</v>
      </c>
      <c r="B768" s="37"/>
      <c r="C768" s="37"/>
      <c r="D768" s="64" t="s">
        <v>154</v>
      </c>
      <c r="E768" s="187"/>
      <c r="F768" s="37"/>
      <c r="G768" s="53"/>
      <c r="H768" s="53"/>
      <c r="I768" s="81"/>
    </row>
    <row r="769" spans="1:9" ht="25.5">
      <c r="A769" s="535" t="s">
        <v>710</v>
      </c>
      <c r="B769" s="535" t="s">
        <v>156</v>
      </c>
      <c r="C769" s="535" t="s">
        <v>51</v>
      </c>
      <c r="D769" s="186" t="s">
        <v>157</v>
      </c>
      <c r="E769" s="187">
        <v>3.36</v>
      </c>
      <c r="F769" s="535" t="s">
        <v>22</v>
      </c>
      <c r="G769" s="188">
        <f>'NÚCLEO 01'!$G$85</f>
        <v>1162.04</v>
      </c>
      <c r="H769" s="565">
        <f>ROUND(G769+(G769*$I$6),2)</f>
        <v>1479.86</v>
      </c>
      <c r="I769" s="195">
        <f>ROUND(H769*E769,2)</f>
        <v>4972.33</v>
      </c>
    </row>
    <row r="770" spans="1:9" ht="25.5">
      <c r="A770" s="569" t="s">
        <v>711</v>
      </c>
      <c r="B770" s="569" t="s">
        <v>228</v>
      </c>
      <c r="C770" s="569" t="s">
        <v>51</v>
      </c>
      <c r="D770" s="570" t="s">
        <v>229</v>
      </c>
      <c r="E770" s="571">
        <v>4.62</v>
      </c>
      <c r="F770" s="569" t="s">
        <v>22</v>
      </c>
      <c r="G770" s="188">
        <f>'NÚCLEO 01'!$G$86</f>
        <v>906.27</v>
      </c>
      <c r="H770" s="565">
        <f>ROUND(G770+(G770*$I$6),2)</f>
        <v>1154.1300000000001</v>
      </c>
      <c r="I770" s="195">
        <f>ROUND(H770*E770,2)</f>
        <v>5332.08</v>
      </c>
    </row>
    <row r="771" spans="1:9">
      <c r="A771" s="201" t="s">
        <v>712</v>
      </c>
      <c r="B771" s="202"/>
      <c r="C771" s="202"/>
      <c r="D771" s="196" t="s">
        <v>160</v>
      </c>
      <c r="E771" s="203"/>
      <c r="F771" s="202"/>
      <c r="G771" s="203"/>
      <c r="H771" s="204"/>
      <c r="I771" s="205"/>
    </row>
    <row r="772" spans="1:9">
      <c r="A772" s="202" t="s">
        <v>713</v>
      </c>
      <c r="B772" s="202" t="s">
        <v>162</v>
      </c>
      <c r="C772" s="202" t="s">
        <v>51</v>
      </c>
      <c r="D772" s="572" t="s">
        <v>163</v>
      </c>
      <c r="E772" s="573">
        <v>3.2</v>
      </c>
      <c r="F772" s="202" t="s">
        <v>22</v>
      </c>
      <c r="G772" s="195">
        <f>'NÚCLEO 01'!$G$88</f>
        <v>1563.23</v>
      </c>
      <c r="H772" s="565">
        <f>ROUND(G772+(G772*$I$6),2)</f>
        <v>1990.77</v>
      </c>
      <c r="I772" s="189">
        <f>ROUND(H772*E772,2)</f>
        <v>6370.46</v>
      </c>
    </row>
    <row r="773" spans="1:9">
      <c r="A773" s="58">
        <v>94</v>
      </c>
      <c r="B773" s="58"/>
      <c r="C773" s="58"/>
      <c r="D773" s="59" t="s">
        <v>164</v>
      </c>
      <c r="E773" s="60"/>
      <c r="F773" s="58"/>
      <c r="G773" s="61"/>
      <c r="H773" s="61"/>
      <c r="I773" s="62">
        <f>SUM(I774:I785)</f>
        <v>892.80000000000007</v>
      </c>
    </row>
    <row r="774" spans="1:9">
      <c r="A774" s="206" t="s">
        <v>714</v>
      </c>
      <c r="B774" s="207"/>
      <c r="C774" s="207"/>
      <c r="D774" s="208" t="s">
        <v>166</v>
      </c>
      <c r="E774" s="197"/>
      <c r="F774" s="207"/>
      <c r="G774" s="209"/>
      <c r="H774" s="209"/>
      <c r="I774" s="210"/>
    </row>
    <row r="775" spans="1:9" ht="26.25">
      <c r="A775" s="531" t="s">
        <v>715</v>
      </c>
      <c r="B775" s="83">
        <f>COMPOSIÇÕES!$A$11</f>
        <v>1</v>
      </c>
      <c r="C775" s="83" t="str">
        <f>COMPOSIÇÕES!$E$11</f>
        <v>COMPOSIÇÃO</v>
      </c>
      <c r="D775" s="163" t="str">
        <f>COMPOSIÇÕES!$C$11</f>
        <v>TOMADA 2P+T PADRAO NBR 14136 CORRENTE 20A-250V E INTERRUPTOR 2 TECLAS COM ESPELHO 4'X4'</v>
      </c>
      <c r="E775" s="112">
        <v>2</v>
      </c>
      <c r="F775" s="83" t="str">
        <f>COMPOSIÇÕES!$D$11</f>
        <v>UN</v>
      </c>
      <c r="G775" s="114">
        <f>COMPOSIÇÕES!$G$11</f>
        <v>55.47</v>
      </c>
      <c r="H775" s="565">
        <f>ROUND(G775+(G775*$I$6),2)</f>
        <v>70.64</v>
      </c>
      <c r="I775" s="189">
        <f>ROUND(H775*E775,2)</f>
        <v>141.28</v>
      </c>
    </row>
    <row r="776" spans="1:9">
      <c r="A776" s="566" t="s">
        <v>876</v>
      </c>
      <c r="B776" s="517" t="s">
        <v>538</v>
      </c>
      <c r="C776" s="517" t="s">
        <v>51</v>
      </c>
      <c r="D776" s="518" t="s">
        <v>539</v>
      </c>
      <c r="E776" s="519">
        <v>6</v>
      </c>
      <c r="F776" s="517" t="s">
        <v>15</v>
      </c>
      <c r="G776" s="520">
        <f>'NÚCLEO 01'!$G$92</f>
        <v>4.1399999999999997</v>
      </c>
      <c r="H776" s="509">
        <f>ROUND(G776+(G776*$I$6),2)</f>
        <v>5.27</v>
      </c>
      <c r="I776" s="189">
        <f t="shared" ref="I776" si="139">ROUND(H776*E776,2)</f>
        <v>31.62</v>
      </c>
    </row>
    <row r="777" spans="1:9">
      <c r="A777" s="211" t="s">
        <v>716</v>
      </c>
      <c r="B777" s="226"/>
      <c r="C777" s="226"/>
      <c r="D777" s="227" t="s">
        <v>169</v>
      </c>
      <c r="E777" s="228"/>
      <c r="F777" s="226"/>
      <c r="G777" s="229"/>
      <c r="H777" s="163"/>
      <c r="I777" s="163"/>
    </row>
    <row r="778" spans="1:9" ht="26.25">
      <c r="A778" s="516" t="s">
        <v>717</v>
      </c>
      <c r="B778" s="83">
        <f>COMPOSIÇÕES!$A$50</f>
        <v>5</v>
      </c>
      <c r="C778" s="83" t="str">
        <f>COMPOSIÇÕES!$E$50</f>
        <v>COMPOSIÇÃO</v>
      </c>
      <c r="D778" s="163" t="str">
        <f>COMPOSIÇÕES!$C$50</f>
        <v>LAMPADA LED TUBULAR VIDRO DE 18W C/TEMPERATURA DE COR 4000° K</v>
      </c>
      <c r="E778" s="112">
        <v>1</v>
      </c>
      <c r="F778" s="83" t="s">
        <v>15</v>
      </c>
      <c r="G778" s="114">
        <f>COMPOSIÇÕES!$G$50</f>
        <v>22.98</v>
      </c>
      <c r="H778" s="509">
        <f t="shared" ref="H778:H785" si="140">ROUND(G778+(G778*$I$6),2)</f>
        <v>29.27</v>
      </c>
      <c r="I778" s="189">
        <f>ROUND(H778*E778,2)</f>
        <v>29.27</v>
      </c>
    </row>
    <row r="779" spans="1:9" ht="26.25">
      <c r="A779" s="516" t="s">
        <v>718</v>
      </c>
      <c r="B779" s="83" t="s">
        <v>617</v>
      </c>
      <c r="C779" s="83" t="s">
        <v>51</v>
      </c>
      <c r="D779" s="163" t="s">
        <v>618</v>
      </c>
      <c r="E779" s="112">
        <v>8</v>
      </c>
      <c r="F779" s="83" t="s">
        <v>15</v>
      </c>
      <c r="G779" s="114">
        <f>'NÚCLEO 01'!$G$94</f>
        <v>14.93</v>
      </c>
      <c r="H779" s="509">
        <f t="shared" si="140"/>
        <v>19.010000000000002</v>
      </c>
      <c r="I779" s="189">
        <f>ROUND(H779*E779,2)</f>
        <v>152.08000000000001</v>
      </c>
    </row>
    <row r="780" spans="1:9">
      <c r="A780" s="211" t="s">
        <v>877</v>
      </c>
      <c r="B780" s="212"/>
      <c r="C780" s="212"/>
      <c r="D780" s="213" t="s">
        <v>397</v>
      </c>
      <c r="E780" s="214"/>
      <c r="F780" s="212"/>
      <c r="G780" s="199"/>
      <c r="H780" s="215"/>
      <c r="I780" s="198"/>
    </row>
    <row r="781" spans="1:9">
      <c r="A781" s="511" t="s">
        <v>878</v>
      </c>
      <c r="B781" s="511">
        <f>COMPOSIÇÕES!$A$31</f>
        <v>3</v>
      </c>
      <c r="C781" s="511" t="str">
        <f>COMPOSIÇÕES!$E$31</f>
        <v>COMPOSIÇÃO</v>
      </c>
      <c r="D781" s="512" t="str">
        <f>COMPOSIÇÕES!$C$31</f>
        <v>RECOLOCAÇÃO DE CHUVEIRO</v>
      </c>
      <c r="E781" s="513">
        <v>6</v>
      </c>
      <c r="F781" s="511" t="str">
        <f>COMPOSIÇÕES!$D$31</f>
        <v>UN</v>
      </c>
      <c r="G781" s="514">
        <f>'NÚCLEO 01'!$G$96</f>
        <v>36.22</v>
      </c>
      <c r="H781" s="509">
        <f t="shared" si="140"/>
        <v>46.13</v>
      </c>
      <c r="I781" s="567">
        <f>ROUND(H781*E781,2)</f>
        <v>276.77999999999997</v>
      </c>
    </row>
    <row r="782" spans="1:9">
      <c r="A782" s="211" t="s">
        <v>879</v>
      </c>
      <c r="B782" s="212"/>
      <c r="C782" s="212"/>
      <c r="D782" s="213" t="s">
        <v>559</v>
      </c>
      <c r="E782" s="214"/>
      <c r="F782" s="212"/>
      <c r="G782" s="199"/>
      <c r="H782" s="215"/>
      <c r="I782" s="198"/>
    </row>
    <row r="783" spans="1:9" ht="25.5">
      <c r="A783" s="212" t="s">
        <v>880</v>
      </c>
      <c r="B783" s="212" t="s">
        <v>556</v>
      </c>
      <c r="C783" s="212" t="s">
        <v>51</v>
      </c>
      <c r="D783" s="199" t="s">
        <v>555</v>
      </c>
      <c r="E783" s="214">
        <v>2.52</v>
      </c>
      <c r="F783" s="212" t="s">
        <v>39</v>
      </c>
      <c r="G783" s="568">
        <f>'NÚCLEO 01'!$G$98</f>
        <v>9.1</v>
      </c>
      <c r="H783" s="509">
        <f t="shared" si="140"/>
        <v>11.59</v>
      </c>
      <c r="I783" s="567">
        <f>ROUND(H783*E783,2)</f>
        <v>29.21</v>
      </c>
    </row>
    <row r="784" spans="1:9">
      <c r="A784" s="212" t="s">
        <v>881</v>
      </c>
      <c r="B784" s="212">
        <f>COMPOSIÇÕES!$A$39</f>
        <v>4</v>
      </c>
      <c r="C784" s="212" t="str">
        <f>COMPOSIÇÕES!$E$39</f>
        <v>COMPOSIÇÃO</v>
      </c>
      <c r="D784" s="199" t="str">
        <f>COMPOSIÇÕES!$C$39</f>
        <v>EMBUTIR FIAÇÃO ELÉTRICA</v>
      </c>
      <c r="E784" s="214">
        <v>2.52</v>
      </c>
      <c r="F784" s="212" t="str">
        <f>COMPOSIÇÕES!$D$39</f>
        <v>M</v>
      </c>
      <c r="G784" s="199">
        <f>COMPOSIÇÕES!$G$39</f>
        <v>61.730000000000004</v>
      </c>
      <c r="H784" s="509">
        <f t="shared" si="140"/>
        <v>78.61</v>
      </c>
      <c r="I784" s="567">
        <f>ROUND(H784*E784,2)</f>
        <v>198.1</v>
      </c>
    </row>
    <row r="785" spans="1:9">
      <c r="A785" s="212" t="s">
        <v>885</v>
      </c>
      <c r="B785" s="212" t="s">
        <v>747</v>
      </c>
      <c r="C785" s="212" t="s">
        <v>51</v>
      </c>
      <c r="D785" s="199" t="s">
        <v>748</v>
      </c>
      <c r="E785" s="214">
        <v>1</v>
      </c>
      <c r="F785" s="256" t="s">
        <v>750</v>
      </c>
      <c r="G785" s="199">
        <f>'NÚCLEO 01'!$G$100</f>
        <v>27.06</v>
      </c>
      <c r="H785" s="509">
        <f t="shared" si="140"/>
        <v>34.46</v>
      </c>
      <c r="I785" s="567">
        <f>ROUND(H785*E785,2)</f>
        <v>34.46</v>
      </c>
    </row>
    <row r="786" spans="1:9">
      <c r="A786" s="58">
        <v>95</v>
      </c>
      <c r="B786" s="58"/>
      <c r="C786" s="58"/>
      <c r="D786" s="59" t="s">
        <v>171</v>
      </c>
      <c r="E786" s="60"/>
      <c r="F786" s="58"/>
      <c r="G786" s="61"/>
      <c r="H786" s="61"/>
      <c r="I786" s="62">
        <f>SUM(I787:I791)</f>
        <v>1557.17</v>
      </c>
    </row>
    <row r="787" spans="1:9">
      <c r="A787" s="63" t="s">
        <v>719</v>
      </c>
      <c r="B787" s="37"/>
      <c r="C787" s="37"/>
      <c r="D787" s="64" t="s">
        <v>173</v>
      </c>
      <c r="E787" s="43"/>
      <c r="F787" s="37"/>
      <c r="G787" s="53"/>
      <c r="H787" s="53"/>
      <c r="I787" s="81"/>
    </row>
    <row r="788" spans="1:9">
      <c r="A788" s="216" t="s">
        <v>720</v>
      </c>
      <c r="B788" s="216" t="s">
        <v>175</v>
      </c>
      <c r="C788" s="216" t="s">
        <v>51</v>
      </c>
      <c r="D788" s="217" t="s">
        <v>176</v>
      </c>
      <c r="E788" s="218">
        <v>1.56</v>
      </c>
      <c r="F788" s="216" t="s">
        <v>22</v>
      </c>
      <c r="G788" s="564">
        <f>'NÚCLEO 01'!$G$103</f>
        <v>643.23</v>
      </c>
      <c r="H788" s="537">
        <f>ROUND(G788+(G788*$I$6),2)</f>
        <v>819.15</v>
      </c>
      <c r="I788" s="189">
        <f>ROUND(H788*E788,2)</f>
        <v>1277.8699999999999</v>
      </c>
    </row>
    <row r="789" spans="1:9">
      <c r="A789" s="201" t="s">
        <v>882</v>
      </c>
      <c r="B789" s="201"/>
      <c r="C789" s="201"/>
      <c r="D789" s="196" t="s">
        <v>180</v>
      </c>
      <c r="E789" s="219"/>
      <c r="F789" s="202"/>
      <c r="G789" s="186"/>
      <c r="H789" s="220"/>
      <c r="I789" s="195"/>
    </row>
    <row r="790" spans="1:9">
      <c r="A790" s="216" t="s">
        <v>883</v>
      </c>
      <c r="B790" s="216" t="s">
        <v>182</v>
      </c>
      <c r="C790" s="216" t="s">
        <v>51</v>
      </c>
      <c r="D790" s="510" t="s">
        <v>183</v>
      </c>
      <c r="E790" s="218">
        <v>2</v>
      </c>
      <c r="F790" s="216" t="s">
        <v>15</v>
      </c>
      <c r="G790" s="217">
        <f>'NÚCLEO 01'!$G$105</f>
        <v>63.18</v>
      </c>
      <c r="H790" s="537">
        <f>ROUND(G790+(G790*$I$6),2)</f>
        <v>80.459999999999994</v>
      </c>
      <c r="I790" s="189">
        <f>ROUND(H790*E790,2)</f>
        <v>160.91999999999999</v>
      </c>
    </row>
    <row r="791" spans="1:9">
      <c r="A791" s="216" t="s">
        <v>884</v>
      </c>
      <c r="B791" s="216" t="s">
        <v>185</v>
      </c>
      <c r="C791" s="216" t="s">
        <v>51</v>
      </c>
      <c r="D791" s="217" t="s">
        <v>186</v>
      </c>
      <c r="E791" s="218">
        <v>2</v>
      </c>
      <c r="F791" s="216" t="s">
        <v>15</v>
      </c>
      <c r="G791" s="217">
        <f>'NÚCLEO 01'!$G$106</f>
        <v>46.48</v>
      </c>
      <c r="H791" s="537">
        <f>ROUND(G791+(G791*$I$6),2)</f>
        <v>59.19</v>
      </c>
      <c r="I791" s="189">
        <f>ROUND(H791*E791,2)</f>
        <v>118.38</v>
      </c>
    </row>
    <row r="792" spans="1:9">
      <c r="A792" s="151"/>
      <c r="B792" s="151"/>
      <c r="C792" s="151"/>
      <c r="D792" s="152" t="s">
        <v>192</v>
      </c>
      <c r="E792" s="151"/>
      <c r="F792" s="151"/>
      <c r="G792" s="151"/>
      <c r="H792" s="151"/>
      <c r="I792" s="153">
        <f>I793+I809+I829+I865+I816+I824+I836+I841+I844+I852+I857</f>
        <v>15222.839999999998</v>
      </c>
    </row>
    <row r="793" spans="1:9">
      <c r="A793" s="154">
        <v>96</v>
      </c>
      <c r="B793" s="155"/>
      <c r="C793" s="155"/>
      <c r="D793" s="156" t="s">
        <v>25</v>
      </c>
      <c r="E793" s="155"/>
      <c r="F793" s="155"/>
      <c r="G793" s="155"/>
      <c r="H793" s="155"/>
      <c r="I793" s="157">
        <f>SUM(I795:I808)</f>
        <v>1637.96</v>
      </c>
    </row>
    <row r="794" spans="1:9">
      <c r="A794" s="158" t="s">
        <v>721</v>
      </c>
      <c r="B794" s="103"/>
      <c r="C794" s="103"/>
      <c r="D794" s="159" t="s">
        <v>27</v>
      </c>
      <c r="E794" s="103"/>
      <c r="F794" s="103"/>
      <c r="G794" s="103"/>
      <c r="H794" s="103"/>
      <c r="I794" s="160"/>
    </row>
    <row r="795" spans="1:9" ht="26.25">
      <c r="A795" s="553" t="s">
        <v>886</v>
      </c>
      <c r="B795" s="553" t="s">
        <v>29</v>
      </c>
      <c r="C795" s="553" t="s">
        <v>30</v>
      </c>
      <c r="D795" s="554" t="s">
        <v>31</v>
      </c>
      <c r="E795" s="555">
        <v>0.34</v>
      </c>
      <c r="F795" s="553" t="s">
        <v>32</v>
      </c>
      <c r="G795" s="545">
        <f>'NÚCLEO 01'!$G$110</f>
        <v>300.23</v>
      </c>
      <c r="H795" s="537">
        <f t="shared" ref="H795:H808" si="141">ROUND(G795+(G795*$I$6),2)</f>
        <v>382.34</v>
      </c>
      <c r="I795" s="530">
        <f>ROUND(H795*E795,2)</f>
        <v>130</v>
      </c>
    </row>
    <row r="796" spans="1:9" ht="26.25">
      <c r="A796" s="222" t="s">
        <v>887</v>
      </c>
      <c r="B796" s="222" t="s">
        <v>37</v>
      </c>
      <c r="C796" s="222" t="s">
        <v>30</v>
      </c>
      <c r="D796" s="521" t="s">
        <v>38</v>
      </c>
      <c r="E796" s="223">
        <v>15</v>
      </c>
      <c r="F796" s="222" t="s">
        <v>39</v>
      </c>
      <c r="G796" s="545">
        <f>'NÚCLEO 01'!$G$111</f>
        <v>6</v>
      </c>
      <c r="H796" s="537">
        <f t="shared" si="141"/>
        <v>7.64</v>
      </c>
      <c r="I796" s="530">
        <f t="shared" ref="I796:I808" si="142">ROUND(H796*E796,2)</f>
        <v>114.6</v>
      </c>
    </row>
    <row r="797" spans="1:9">
      <c r="A797" s="553" t="s">
        <v>888</v>
      </c>
      <c r="B797" s="222" t="s">
        <v>41</v>
      </c>
      <c r="C797" s="222" t="s">
        <v>30</v>
      </c>
      <c r="D797" s="521" t="s">
        <v>42</v>
      </c>
      <c r="E797" s="223">
        <v>17.16</v>
      </c>
      <c r="F797" s="222" t="s">
        <v>22</v>
      </c>
      <c r="G797" s="545">
        <f>'NÚCLEO 01'!$G$112</f>
        <v>4.21</v>
      </c>
      <c r="H797" s="537">
        <f t="shared" si="141"/>
        <v>5.36</v>
      </c>
      <c r="I797" s="530">
        <f t="shared" si="142"/>
        <v>91.98</v>
      </c>
    </row>
    <row r="798" spans="1:9">
      <c r="A798" s="222" t="s">
        <v>889</v>
      </c>
      <c r="B798" s="222" t="s">
        <v>44</v>
      </c>
      <c r="C798" s="222" t="s">
        <v>30</v>
      </c>
      <c r="D798" s="521" t="s">
        <v>45</v>
      </c>
      <c r="E798" s="223">
        <v>1</v>
      </c>
      <c r="F798" s="222" t="s">
        <v>15</v>
      </c>
      <c r="G798" s="545">
        <f>'NÚCLEO 01'!$G$113</f>
        <v>9.27</v>
      </c>
      <c r="H798" s="537">
        <f t="shared" si="141"/>
        <v>11.81</v>
      </c>
      <c r="I798" s="530">
        <f t="shared" si="142"/>
        <v>11.81</v>
      </c>
    </row>
    <row r="799" spans="1:9">
      <c r="A799" s="553" t="s">
        <v>890</v>
      </c>
      <c r="B799" s="556" t="s">
        <v>50</v>
      </c>
      <c r="C799" s="557" t="s">
        <v>51</v>
      </c>
      <c r="D799" s="547" t="s">
        <v>52</v>
      </c>
      <c r="E799" s="558">
        <v>2</v>
      </c>
      <c r="F799" s="222" t="s">
        <v>15</v>
      </c>
      <c r="G799" s="545">
        <f>'NÚCLEO 01'!$G$114</f>
        <v>14.47</v>
      </c>
      <c r="H799" s="537">
        <f t="shared" si="141"/>
        <v>18.43</v>
      </c>
      <c r="I799" s="530">
        <f t="shared" si="142"/>
        <v>36.86</v>
      </c>
    </row>
    <row r="800" spans="1:9">
      <c r="A800" s="222" t="s">
        <v>891</v>
      </c>
      <c r="B800" s="556" t="s">
        <v>54</v>
      </c>
      <c r="C800" s="557" t="s">
        <v>51</v>
      </c>
      <c r="D800" s="547" t="s">
        <v>55</v>
      </c>
      <c r="E800" s="558">
        <v>3</v>
      </c>
      <c r="F800" s="222" t="s">
        <v>15</v>
      </c>
      <c r="G800" s="545">
        <f>'NÚCLEO 01'!$G$115</f>
        <v>5.69</v>
      </c>
      <c r="H800" s="537">
        <f t="shared" si="141"/>
        <v>7.25</v>
      </c>
      <c r="I800" s="530">
        <f t="shared" si="142"/>
        <v>21.75</v>
      </c>
    </row>
    <row r="801" spans="1:9" ht="26.25">
      <c r="A801" s="553" t="s">
        <v>892</v>
      </c>
      <c r="B801" s="556" t="s">
        <v>57</v>
      </c>
      <c r="C801" s="556" t="s">
        <v>30</v>
      </c>
      <c r="D801" s="547" t="s">
        <v>58</v>
      </c>
      <c r="E801" s="558">
        <v>2</v>
      </c>
      <c r="F801" s="222" t="s">
        <v>15</v>
      </c>
      <c r="G801" s="545">
        <f>'NÚCLEO 01'!$G$116</f>
        <v>36.74</v>
      </c>
      <c r="H801" s="537">
        <f t="shared" si="141"/>
        <v>46.79</v>
      </c>
      <c r="I801" s="530">
        <f t="shared" si="142"/>
        <v>93.58</v>
      </c>
    </row>
    <row r="802" spans="1:9" ht="25.5">
      <c r="A802" s="222" t="s">
        <v>893</v>
      </c>
      <c r="B802" s="556" t="s">
        <v>63</v>
      </c>
      <c r="C802" s="556" t="s">
        <v>51</v>
      </c>
      <c r="D802" s="559" t="s">
        <v>64</v>
      </c>
      <c r="E802" s="558">
        <v>4</v>
      </c>
      <c r="F802" s="222" t="s">
        <v>15</v>
      </c>
      <c r="G802" s="545">
        <f>'NÚCLEO 01'!$G$117</f>
        <v>4.41</v>
      </c>
      <c r="H802" s="537">
        <f t="shared" si="141"/>
        <v>5.62</v>
      </c>
      <c r="I802" s="530">
        <f t="shared" si="142"/>
        <v>22.48</v>
      </c>
    </row>
    <row r="803" spans="1:9">
      <c r="A803" s="553" t="s">
        <v>894</v>
      </c>
      <c r="B803" s="556" t="s">
        <v>66</v>
      </c>
      <c r="C803" s="557" t="s">
        <v>51</v>
      </c>
      <c r="D803" s="547" t="s">
        <v>67</v>
      </c>
      <c r="E803" s="558">
        <v>4</v>
      </c>
      <c r="F803" s="222" t="s">
        <v>15</v>
      </c>
      <c r="G803" s="545">
        <f>'NÚCLEO 01'!$G$118</f>
        <v>24.06</v>
      </c>
      <c r="H803" s="537">
        <f t="shared" si="141"/>
        <v>30.64</v>
      </c>
      <c r="I803" s="530">
        <f t="shared" si="142"/>
        <v>122.56</v>
      </c>
    </row>
    <row r="804" spans="1:9" ht="26.25">
      <c r="A804" s="222" t="s">
        <v>895</v>
      </c>
      <c r="B804" s="560">
        <v>97660</v>
      </c>
      <c r="C804" s="556" t="s">
        <v>21</v>
      </c>
      <c r="D804" s="547" t="s">
        <v>193</v>
      </c>
      <c r="E804" s="558">
        <v>3</v>
      </c>
      <c r="F804" s="222" t="s">
        <v>15</v>
      </c>
      <c r="G804" s="545">
        <f>'NÚCLEO 01'!$G$119</f>
        <v>0.62</v>
      </c>
      <c r="H804" s="537">
        <f t="shared" si="141"/>
        <v>0.79</v>
      </c>
      <c r="I804" s="530">
        <f t="shared" si="142"/>
        <v>2.37</v>
      </c>
    </row>
    <row r="805" spans="1:9" ht="25.5">
      <c r="A805" s="553" t="s">
        <v>896</v>
      </c>
      <c r="B805" s="556" t="s">
        <v>71</v>
      </c>
      <c r="C805" s="556" t="s">
        <v>30</v>
      </c>
      <c r="D805" s="559" t="s">
        <v>72</v>
      </c>
      <c r="E805" s="558">
        <v>1</v>
      </c>
      <c r="F805" s="222" t="s">
        <v>15</v>
      </c>
      <c r="G805" s="545">
        <f>'NÚCLEO 01'!$G$120</f>
        <v>2.25</v>
      </c>
      <c r="H805" s="537">
        <f t="shared" si="141"/>
        <v>2.87</v>
      </c>
      <c r="I805" s="530">
        <f t="shared" si="142"/>
        <v>2.87</v>
      </c>
    </row>
    <row r="806" spans="1:9" ht="25.5">
      <c r="A806" s="222" t="s">
        <v>897</v>
      </c>
      <c r="B806" s="561" t="s">
        <v>74</v>
      </c>
      <c r="C806" s="561" t="s">
        <v>51</v>
      </c>
      <c r="D806" s="562" t="s">
        <v>75</v>
      </c>
      <c r="E806" s="563">
        <v>0.7</v>
      </c>
      <c r="F806" s="83" t="s">
        <v>32</v>
      </c>
      <c r="G806" s="545">
        <f>'NÚCLEO 01'!$G$121</f>
        <v>58.08</v>
      </c>
      <c r="H806" s="537">
        <f t="shared" si="141"/>
        <v>73.959999999999994</v>
      </c>
      <c r="I806" s="530">
        <f t="shared" si="142"/>
        <v>51.77</v>
      </c>
    </row>
    <row r="807" spans="1:9">
      <c r="A807" s="553" t="s">
        <v>898</v>
      </c>
      <c r="B807" s="561" t="s">
        <v>215</v>
      </c>
      <c r="C807" s="561" t="s">
        <v>51</v>
      </c>
      <c r="D807" s="562" t="s">
        <v>216</v>
      </c>
      <c r="E807" s="83">
        <v>3.08</v>
      </c>
      <c r="F807" s="83" t="s">
        <v>22</v>
      </c>
      <c r="G807" s="545">
        <f>'NÚCLEO 01'!$G$122</f>
        <v>45.03</v>
      </c>
      <c r="H807" s="537">
        <f t="shared" si="141"/>
        <v>57.35</v>
      </c>
      <c r="I807" s="530">
        <f t="shared" si="142"/>
        <v>176.64</v>
      </c>
    </row>
    <row r="808" spans="1:9">
      <c r="A808" s="222" t="s">
        <v>899</v>
      </c>
      <c r="B808" s="561" t="s">
        <v>225</v>
      </c>
      <c r="C808" s="561" t="s">
        <v>30</v>
      </c>
      <c r="D808" s="562" t="s">
        <v>226</v>
      </c>
      <c r="E808" s="563">
        <v>1</v>
      </c>
      <c r="F808" s="83" t="s">
        <v>15</v>
      </c>
      <c r="G808" s="545">
        <f>'NÚCLEO 01'!$G$123</f>
        <v>595.75</v>
      </c>
      <c r="H808" s="537">
        <f t="shared" si="141"/>
        <v>758.69</v>
      </c>
      <c r="I808" s="530">
        <f t="shared" si="142"/>
        <v>758.69</v>
      </c>
    </row>
    <row r="809" spans="1:9">
      <c r="A809" s="92">
        <v>97</v>
      </c>
      <c r="B809" s="93"/>
      <c r="C809" s="93"/>
      <c r="D809" s="94" t="s">
        <v>235</v>
      </c>
      <c r="E809" s="95"/>
      <c r="F809" s="93"/>
      <c r="G809" s="96"/>
      <c r="H809" s="155"/>
      <c r="I809" s="157">
        <f>SUM(I811:I815)</f>
        <v>1725.0500000000002</v>
      </c>
    </row>
    <row r="810" spans="1:9">
      <c r="A810" s="158" t="s">
        <v>722</v>
      </c>
      <c r="B810" s="103"/>
      <c r="C810" s="103"/>
      <c r="D810" s="159" t="s">
        <v>80</v>
      </c>
      <c r="E810" s="103"/>
      <c r="F810" s="103"/>
      <c r="G810" s="103"/>
      <c r="H810" s="103"/>
      <c r="I810" s="160"/>
    </row>
    <row r="811" spans="1:9" ht="25.5">
      <c r="A811" s="256" t="s">
        <v>1010</v>
      </c>
      <c r="B811" s="256" t="s">
        <v>928</v>
      </c>
      <c r="C811" s="256" t="s">
        <v>51</v>
      </c>
      <c r="D811" s="217" t="s">
        <v>927</v>
      </c>
      <c r="E811" s="259">
        <v>1</v>
      </c>
      <c r="F811" s="256" t="s">
        <v>15</v>
      </c>
      <c r="G811" s="549">
        <v>97.24</v>
      </c>
      <c r="H811" s="550">
        <f t="shared" ref="H811:H815" si="143">ROUND(G811+(G811*$I$6),2)</f>
        <v>123.84</v>
      </c>
      <c r="I811" s="551">
        <f t="shared" ref="I811:I815" si="144">ROUND(H811*E811,2)</f>
        <v>123.84</v>
      </c>
    </row>
    <row r="812" spans="1:9">
      <c r="A812" s="256" t="s">
        <v>1011</v>
      </c>
      <c r="B812" s="256" t="s">
        <v>956</v>
      </c>
      <c r="C812" s="256" t="s">
        <v>51</v>
      </c>
      <c r="D812" s="217" t="s">
        <v>957</v>
      </c>
      <c r="E812" s="259">
        <v>1</v>
      </c>
      <c r="F812" s="256" t="s">
        <v>15</v>
      </c>
      <c r="G812" s="549">
        <v>97.27</v>
      </c>
      <c r="H812" s="550">
        <f t="shared" si="143"/>
        <v>123.87</v>
      </c>
      <c r="I812" s="551">
        <f t="shared" si="144"/>
        <v>123.87</v>
      </c>
    </row>
    <row r="813" spans="1:9" ht="25.5">
      <c r="A813" s="256" t="s">
        <v>1012</v>
      </c>
      <c r="B813" s="256">
        <f>COMPOSIÇÕES!$A$70</f>
        <v>8</v>
      </c>
      <c r="C813" s="256" t="str">
        <f>COMPOSIÇÕES!$E$70</f>
        <v>COMPOSIÇÃO</v>
      </c>
      <c r="D813" s="217" t="str">
        <f>COMPOSIÇÕES!$C$70</f>
        <v>CAIXA DE INSPEÇÃO E PASSAGEM PVC ESGOTO - 41L COM PROLONGADO DE 20CM</v>
      </c>
      <c r="E813" s="259">
        <v>1</v>
      </c>
      <c r="F813" s="256" t="s">
        <v>15</v>
      </c>
      <c r="G813" s="549">
        <f>COMPOSIÇÕES!$G$70</f>
        <v>337.14</v>
      </c>
      <c r="H813" s="550">
        <f t="shared" si="143"/>
        <v>429.35</v>
      </c>
      <c r="I813" s="551">
        <f t="shared" si="144"/>
        <v>429.35</v>
      </c>
    </row>
    <row r="814" spans="1:9" ht="63.75">
      <c r="A814" s="256" t="s">
        <v>1013</v>
      </c>
      <c r="B814" s="256">
        <v>91792</v>
      </c>
      <c r="C814" s="256" t="s">
        <v>21</v>
      </c>
      <c r="D814" s="217" t="s">
        <v>958</v>
      </c>
      <c r="E814" s="259">
        <v>3.93</v>
      </c>
      <c r="F814" s="256" t="s">
        <v>39</v>
      </c>
      <c r="G814" s="549">
        <v>60.79</v>
      </c>
      <c r="H814" s="552">
        <f t="shared" si="143"/>
        <v>77.42</v>
      </c>
      <c r="I814" s="551">
        <f t="shared" si="144"/>
        <v>304.26</v>
      </c>
    </row>
    <row r="815" spans="1:9" ht="63.75">
      <c r="A815" s="256" t="s">
        <v>1014</v>
      </c>
      <c r="B815" s="256">
        <v>91793</v>
      </c>
      <c r="C815" s="256" t="s">
        <v>21</v>
      </c>
      <c r="D815" s="217" t="s">
        <v>959</v>
      </c>
      <c r="E815" s="259">
        <v>6.39</v>
      </c>
      <c r="F815" s="256" t="s">
        <v>39</v>
      </c>
      <c r="G815" s="549">
        <v>91.39</v>
      </c>
      <c r="H815" s="550">
        <f t="shared" si="143"/>
        <v>116.39</v>
      </c>
      <c r="I815" s="551">
        <f t="shared" si="144"/>
        <v>743.73</v>
      </c>
    </row>
    <row r="816" spans="1:9">
      <c r="A816" s="92">
        <v>98</v>
      </c>
      <c r="B816" s="93"/>
      <c r="C816" s="93"/>
      <c r="D816" s="94" t="s">
        <v>81</v>
      </c>
      <c r="E816" s="95"/>
      <c r="F816" s="93"/>
      <c r="G816" s="96"/>
      <c r="H816" s="155"/>
      <c r="I816" s="157">
        <f>SUM(I818:I823)</f>
        <v>1665.2</v>
      </c>
    </row>
    <row r="817" spans="1:9">
      <c r="A817" s="97" t="s">
        <v>723</v>
      </c>
      <c r="B817" s="98"/>
      <c r="C817" s="98"/>
      <c r="D817" s="99" t="s">
        <v>83</v>
      </c>
      <c r="E817" s="100"/>
      <c r="F817" s="98"/>
      <c r="G817" s="101"/>
      <c r="H817" s="103"/>
      <c r="I817" s="160"/>
    </row>
    <row r="818" spans="1:9">
      <c r="A818" s="222" t="s">
        <v>724</v>
      </c>
      <c r="B818" s="222" t="s">
        <v>85</v>
      </c>
      <c r="C818" s="222" t="s">
        <v>51</v>
      </c>
      <c r="D818" s="547" t="s">
        <v>86</v>
      </c>
      <c r="E818" s="223">
        <v>0.2</v>
      </c>
      <c r="F818" s="222" t="s">
        <v>32</v>
      </c>
      <c r="G818" s="224">
        <f>'NÚCLEO 01'!$G$133</f>
        <v>135.91999999999999</v>
      </c>
      <c r="H818" s="537">
        <f t="shared" ref="H818:H819" si="145">ROUND(G818+(G818*$I$6),2)</f>
        <v>173.09</v>
      </c>
      <c r="I818" s="530">
        <f t="shared" ref="I818:I819" si="146">ROUND(H818*E818,2)</f>
        <v>34.619999999999997</v>
      </c>
    </row>
    <row r="819" spans="1:9">
      <c r="A819" s="222" t="s">
        <v>900</v>
      </c>
      <c r="B819" s="525" t="s">
        <v>88</v>
      </c>
      <c r="C819" s="525" t="s">
        <v>30</v>
      </c>
      <c r="D819" s="521" t="s">
        <v>89</v>
      </c>
      <c r="E819" s="548">
        <v>6.77</v>
      </c>
      <c r="F819" s="222" t="s">
        <v>22</v>
      </c>
      <c r="G819" s="224">
        <f>'NÚCLEO 01'!$G$134</f>
        <v>33.450000000000003</v>
      </c>
      <c r="H819" s="529">
        <f t="shared" si="145"/>
        <v>42.6</v>
      </c>
      <c r="I819" s="530">
        <f t="shared" si="146"/>
        <v>288.39999999999998</v>
      </c>
    </row>
    <row r="820" spans="1:9">
      <c r="A820" s="105" t="s">
        <v>725</v>
      </c>
      <c r="B820" s="161"/>
      <c r="C820" s="107"/>
      <c r="D820" s="162" t="s">
        <v>194</v>
      </c>
      <c r="E820" s="109"/>
      <c r="F820" s="83"/>
      <c r="G820" s="110"/>
      <c r="H820" s="163"/>
      <c r="I820" s="164"/>
    </row>
    <row r="821" spans="1:9" ht="38.25">
      <c r="A821" s="222" t="s">
        <v>726</v>
      </c>
      <c r="B821" s="222" t="s">
        <v>93</v>
      </c>
      <c r="C821" s="222" t="s">
        <v>30</v>
      </c>
      <c r="D821" s="538" t="s">
        <v>94</v>
      </c>
      <c r="E821" s="223">
        <v>7.45</v>
      </c>
      <c r="F821" s="222" t="s">
        <v>95</v>
      </c>
      <c r="G821" s="545">
        <f>'NÚCLEO 01'!$G$136</f>
        <v>74.72</v>
      </c>
      <c r="H821" s="537">
        <f t="shared" ref="H821" si="147">ROUND(G821+(G821*$I$6),2)</f>
        <v>95.16</v>
      </c>
      <c r="I821" s="530">
        <f t="shared" ref="I821" si="148">ROUND(H821*E821,2)</f>
        <v>708.94</v>
      </c>
    </row>
    <row r="822" spans="1:9">
      <c r="A822" s="105" t="s">
        <v>901</v>
      </c>
      <c r="B822" s="161"/>
      <c r="C822" s="107"/>
      <c r="D822" s="162" t="s">
        <v>195</v>
      </c>
      <c r="E822" s="109"/>
      <c r="F822" s="83"/>
      <c r="G822" s="110"/>
      <c r="H822" s="163"/>
      <c r="I822" s="164"/>
    </row>
    <row r="823" spans="1:9" ht="51">
      <c r="A823" s="222" t="s">
        <v>902</v>
      </c>
      <c r="B823" s="222" t="s">
        <v>99</v>
      </c>
      <c r="C823" s="222" t="s">
        <v>51</v>
      </c>
      <c r="D823" s="538" t="s">
        <v>100</v>
      </c>
      <c r="E823" s="223">
        <v>18.88</v>
      </c>
      <c r="F823" s="222" t="s">
        <v>22</v>
      </c>
      <c r="G823" s="546">
        <f>'NÚCLEO 01'!$G$138</f>
        <v>26.34</v>
      </c>
      <c r="H823" s="537">
        <f t="shared" ref="H823" si="149">ROUND(G823+(G823*$I$6),2)</f>
        <v>33.54</v>
      </c>
      <c r="I823" s="530">
        <f t="shared" ref="I823" si="150">ROUND(H823*E823,2)</f>
        <v>633.24</v>
      </c>
    </row>
    <row r="824" spans="1:9">
      <c r="A824" s="92">
        <v>99</v>
      </c>
      <c r="B824" s="93"/>
      <c r="C824" s="93"/>
      <c r="D824" s="94" t="s">
        <v>101</v>
      </c>
      <c r="E824" s="95"/>
      <c r="F824" s="93"/>
      <c r="G824" s="96"/>
      <c r="H824" s="155"/>
      <c r="I824" s="157">
        <f>SUM(I826:I828)</f>
        <v>2854.81</v>
      </c>
    </row>
    <row r="825" spans="1:9">
      <c r="A825" s="97" t="s">
        <v>727</v>
      </c>
      <c r="B825" s="98"/>
      <c r="C825" s="98"/>
      <c r="D825" s="99" t="s">
        <v>103</v>
      </c>
      <c r="E825" s="100"/>
      <c r="F825" s="98"/>
      <c r="G825" s="101"/>
      <c r="H825" s="103"/>
      <c r="I825" s="160"/>
    </row>
    <row r="826" spans="1:9" ht="25.5">
      <c r="A826" s="222" t="s">
        <v>728</v>
      </c>
      <c r="B826" s="222" t="s">
        <v>105</v>
      </c>
      <c r="C826" s="222" t="s">
        <v>51</v>
      </c>
      <c r="D826" s="538" t="s">
        <v>106</v>
      </c>
      <c r="E826" s="223">
        <v>3.08</v>
      </c>
      <c r="F826" s="222" t="s">
        <v>22</v>
      </c>
      <c r="G826" s="224">
        <f>'NÚCLEO 01'!$G$141</f>
        <v>678.81</v>
      </c>
      <c r="H826" s="537">
        <f t="shared" ref="H826" si="151">ROUND(G826+(G826*$I$6),2)</f>
        <v>864.46</v>
      </c>
      <c r="I826" s="530">
        <f t="shared" ref="I826" si="152">ROUND(H826*E826,2)</f>
        <v>2662.54</v>
      </c>
    </row>
    <row r="827" spans="1:9">
      <c r="A827" s="539" t="s">
        <v>729</v>
      </c>
      <c r="B827" s="540"/>
      <c r="C827" s="541"/>
      <c r="D827" s="542" t="s">
        <v>112</v>
      </c>
      <c r="E827" s="231"/>
      <c r="F827" s="541"/>
      <c r="G827" s="543"/>
      <c r="H827" s="543"/>
      <c r="I827" s="544"/>
    </row>
    <row r="828" spans="1:9" ht="25.5">
      <c r="A828" s="540" t="s">
        <v>730</v>
      </c>
      <c r="B828" s="540" t="s">
        <v>114</v>
      </c>
      <c r="C828" s="540" t="s">
        <v>51</v>
      </c>
      <c r="D828" s="217" t="s">
        <v>115</v>
      </c>
      <c r="E828" s="231">
        <v>1.1000000000000001</v>
      </c>
      <c r="F828" s="540" t="s">
        <v>39</v>
      </c>
      <c r="G828" s="543">
        <f>'NÚCLEO 01'!$G$143</f>
        <v>137.25</v>
      </c>
      <c r="H828" s="537">
        <f t="shared" ref="H828" si="153">ROUND(G828+(G828*$I$6),2)</f>
        <v>174.79</v>
      </c>
      <c r="I828" s="530">
        <f t="shared" ref="I828" si="154">ROUND(H828*E828,2)</f>
        <v>192.27</v>
      </c>
    </row>
    <row r="829" spans="1:9">
      <c r="A829" s="58">
        <v>100</v>
      </c>
      <c r="B829" s="58"/>
      <c r="C829" s="58"/>
      <c r="D829" s="59" t="s">
        <v>121</v>
      </c>
      <c r="E829" s="60"/>
      <c r="F829" s="58"/>
      <c r="G829" s="61"/>
      <c r="H829" s="61"/>
      <c r="I829" s="62">
        <f>SUM(I831:I835)</f>
        <v>2334.54</v>
      </c>
    </row>
    <row r="830" spans="1:9">
      <c r="A830" s="63" t="s">
        <v>731</v>
      </c>
      <c r="B830" s="37"/>
      <c r="C830" s="37"/>
      <c r="D830" s="64" t="s">
        <v>265</v>
      </c>
      <c r="E830" s="43"/>
      <c r="F830" s="37"/>
      <c r="G830" s="53"/>
      <c r="H830" s="53"/>
      <c r="I830" s="81"/>
    </row>
    <row r="831" spans="1:9">
      <c r="A831" s="535" t="s">
        <v>732</v>
      </c>
      <c r="B831" s="535" t="s">
        <v>230</v>
      </c>
      <c r="C831" s="535" t="s">
        <v>30</v>
      </c>
      <c r="D831" s="186" t="s">
        <v>231</v>
      </c>
      <c r="E831" s="187">
        <v>1</v>
      </c>
      <c r="F831" s="535" t="s">
        <v>15</v>
      </c>
      <c r="G831" s="536">
        <f>'NÚCLEO 01'!$G$146</f>
        <v>1211.57</v>
      </c>
      <c r="H831" s="537">
        <f t="shared" ref="H831" si="155">ROUND(G831+(G831*$I$6),2)</f>
        <v>1542.93</v>
      </c>
      <c r="I831" s="530">
        <f t="shared" ref="I831" si="156">ROUND(H831*E831,2)</f>
        <v>1542.93</v>
      </c>
    </row>
    <row r="832" spans="1:9">
      <c r="A832" s="191" t="s">
        <v>903</v>
      </c>
      <c r="B832" s="192"/>
      <c r="C832" s="192"/>
      <c r="D832" s="193" t="s">
        <v>234</v>
      </c>
      <c r="E832" s="187"/>
      <c r="F832" s="192"/>
      <c r="G832" s="188"/>
      <c r="H832" s="188"/>
      <c r="I832" s="194"/>
    </row>
    <row r="833" spans="1:9">
      <c r="A833" s="535" t="s">
        <v>904</v>
      </c>
      <c r="B833" s="535" t="s">
        <v>127</v>
      </c>
      <c r="C833" s="535" t="s">
        <v>30</v>
      </c>
      <c r="D833" s="186" t="s">
        <v>128</v>
      </c>
      <c r="E833" s="187">
        <v>1</v>
      </c>
      <c r="F833" s="535" t="s">
        <v>15</v>
      </c>
      <c r="G833" s="536">
        <f>'NÚCLEO 01'!$G$148</f>
        <v>563.65</v>
      </c>
      <c r="H833" s="537">
        <f t="shared" ref="H833" si="157">ROUND(G833+(G833*$I$6),2)</f>
        <v>717.81</v>
      </c>
      <c r="I833" s="530">
        <f t="shared" ref="I833" si="158">ROUND(H833*E833,2)</f>
        <v>717.81</v>
      </c>
    </row>
    <row r="834" spans="1:9">
      <c r="A834" s="191" t="s">
        <v>905</v>
      </c>
      <c r="B834" s="192"/>
      <c r="C834" s="192"/>
      <c r="D834" s="193" t="s">
        <v>273</v>
      </c>
      <c r="E834" s="187"/>
      <c r="F834" s="192"/>
      <c r="G834" s="188"/>
      <c r="H834" s="188"/>
      <c r="I834" s="194"/>
    </row>
    <row r="835" spans="1:9">
      <c r="A835" s="535" t="s">
        <v>906</v>
      </c>
      <c r="B835" s="535" t="s">
        <v>274</v>
      </c>
      <c r="C835" s="535" t="s">
        <v>51</v>
      </c>
      <c r="D835" s="186" t="s">
        <v>275</v>
      </c>
      <c r="E835" s="187">
        <v>1</v>
      </c>
      <c r="F835" s="535" t="s">
        <v>15</v>
      </c>
      <c r="G835" s="188">
        <f>'NÚCLEO 01'!$G$150</f>
        <v>57.95</v>
      </c>
      <c r="H835" s="529">
        <f t="shared" ref="H835" si="159">ROUND(G835+(G835*$I$6),2)</f>
        <v>73.8</v>
      </c>
      <c r="I835" s="530">
        <f t="shared" ref="I835" si="160">ROUND(H835*E835,2)</f>
        <v>73.8</v>
      </c>
    </row>
    <row r="836" spans="1:9">
      <c r="A836" s="93">
        <v>101</v>
      </c>
      <c r="B836" s="93"/>
      <c r="C836" s="93"/>
      <c r="D836" s="94" t="s">
        <v>129</v>
      </c>
      <c r="E836" s="95"/>
      <c r="F836" s="93"/>
      <c r="G836" s="96"/>
      <c r="H836" s="155"/>
      <c r="I836" s="157">
        <f>SUM(I838:I840)</f>
        <v>745.81</v>
      </c>
    </row>
    <row r="837" spans="1:9">
      <c r="A837" s="225" t="s">
        <v>733</v>
      </c>
      <c r="B837" s="226"/>
      <c r="C837" s="226"/>
      <c r="D837" s="227" t="s">
        <v>266</v>
      </c>
      <c r="E837" s="228"/>
      <c r="F837" s="226"/>
      <c r="G837" s="229"/>
      <c r="H837" s="163"/>
      <c r="I837" s="164"/>
    </row>
    <row r="838" spans="1:9">
      <c r="A838" s="222" t="s">
        <v>734</v>
      </c>
      <c r="B838" s="528" t="s">
        <v>219</v>
      </c>
      <c r="C838" s="222" t="s">
        <v>30</v>
      </c>
      <c r="D838" s="527" t="s">
        <v>220</v>
      </c>
      <c r="E838" s="223">
        <v>2</v>
      </c>
      <c r="F838" s="222" t="s">
        <v>15</v>
      </c>
      <c r="G838" s="224">
        <f>'NÚCLEO 01'!$G$153</f>
        <v>141.62</v>
      </c>
      <c r="H838" s="529">
        <f t="shared" ref="H838:H840" si="161">ROUND(G838+(G838*$I$6),2)</f>
        <v>180.35</v>
      </c>
      <c r="I838" s="530">
        <f t="shared" ref="I838:I840" si="162">ROUND(H838*E838,2)</f>
        <v>360.7</v>
      </c>
    </row>
    <row r="839" spans="1:9">
      <c r="A839" s="531" t="s">
        <v>907</v>
      </c>
      <c r="B839" s="532" t="s">
        <v>631</v>
      </c>
      <c r="C839" s="531" t="s">
        <v>30</v>
      </c>
      <c r="D839" s="533" t="s">
        <v>632</v>
      </c>
      <c r="E839" s="197">
        <v>1</v>
      </c>
      <c r="F839" s="531" t="s">
        <v>15</v>
      </c>
      <c r="G839" s="224">
        <f>'NÚCLEO 01'!$G$154</f>
        <v>127.3</v>
      </c>
      <c r="H839" s="529">
        <f t="shared" si="161"/>
        <v>162.12</v>
      </c>
      <c r="I839" s="530">
        <f t="shared" si="162"/>
        <v>162.12</v>
      </c>
    </row>
    <row r="840" spans="1:9">
      <c r="A840" s="531" t="s">
        <v>908</v>
      </c>
      <c r="B840" s="532" t="s">
        <v>628</v>
      </c>
      <c r="C840" s="531" t="s">
        <v>30</v>
      </c>
      <c r="D840" s="534" t="s">
        <v>629</v>
      </c>
      <c r="E840" s="197">
        <v>3</v>
      </c>
      <c r="F840" s="531" t="s">
        <v>15</v>
      </c>
      <c r="G840" s="224">
        <f>'NÚCLEO 01'!$G$155</f>
        <v>58.37</v>
      </c>
      <c r="H840" s="529">
        <f t="shared" si="161"/>
        <v>74.33</v>
      </c>
      <c r="I840" s="530">
        <f t="shared" si="162"/>
        <v>222.99</v>
      </c>
    </row>
    <row r="841" spans="1:9">
      <c r="A841" s="93">
        <v>102</v>
      </c>
      <c r="B841" s="93"/>
      <c r="C841" s="93"/>
      <c r="D841" s="94" t="s">
        <v>221</v>
      </c>
      <c r="E841" s="95"/>
      <c r="F841" s="93"/>
      <c r="G841" s="96"/>
      <c r="H841" s="155"/>
      <c r="I841" s="157">
        <f>SUM(I843:I843)</f>
        <v>1759.78</v>
      </c>
    </row>
    <row r="842" spans="1:9">
      <c r="A842" s="102" t="s">
        <v>735</v>
      </c>
      <c r="B842" s="98"/>
      <c r="C842" s="98"/>
      <c r="D842" s="99" t="s">
        <v>222</v>
      </c>
      <c r="E842" s="100"/>
      <c r="F842" s="98"/>
      <c r="G842" s="101"/>
      <c r="H842" s="103"/>
      <c r="I842" s="160"/>
    </row>
    <row r="843" spans="1:9">
      <c r="A843" s="222" t="s">
        <v>736</v>
      </c>
      <c r="B843" s="526">
        <f>COMPOSIÇÕES!$A$56</f>
        <v>6</v>
      </c>
      <c r="C843" s="222" t="str">
        <f>COMPOSIÇÕES!$E$56</f>
        <v>COMPOSIÇÃO</v>
      </c>
      <c r="D843" s="527" t="str">
        <f>COMPOSIÇÕES!$C$56</f>
        <v>BANHEIRA EM FIBRA DE VIDRO 0,80X0,42X0,20 DE EMBUTIR</v>
      </c>
      <c r="E843" s="223">
        <v>2</v>
      </c>
      <c r="F843" s="222" t="str">
        <f>COMPOSIÇÕES!$D$56</f>
        <v>UN</v>
      </c>
      <c r="G843" s="224">
        <f>COMPOSIÇÕES!$G$56</f>
        <v>690.92000000000007</v>
      </c>
      <c r="H843" s="509">
        <f>ROUND(G843+(G843*$I$6),2)</f>
        <v>879.89</v>
      </c>
      <c r="I843" s="515">
        <f>ROUND(E843*H843,2)</f>
        <v>1759.78</v>
      </c>
    </row>
    <row r="844" spans="1:9">
      <c r="A844" s="93">
        <v>103</v>
      </c>
      <c r="B844" s="93"/>
      <c r="C844" s="93"/>
      <c r="D844" s="94" t="s">
        <v>141</v>
      </c>
      <c r="E844" s="95"/>
      <c r="F844" s="93"/>
      <c r="G844" s="96"/>
      <c r="H844" s="155"/>
      <c r="I844" s="157">
        <f>SUM(I846:I851)</f>
        <v>672.8</v>
      </c>
    </row>
    <row r="845" spans="1:9">
      <c r="A845" s="225" t="s">
        <v>737</v>
      </c>
      <c r="B845" s="226"/>
      <c r="C845" s="226"/>
      <c r="D845" s="227" t="s">
        <v>143</v>
      </c>
      <c r="E845" s="228"/>
      <c r="F845" s="226"/>
      <c r="G845" s="229"/>
      <c r="H845" s="163"/>
      <c r="I845" s="164"/>
    </row>
    <row r="846" spans="1:9">
      <c r="A846" s="222" t="s">
        <v>738</v>
      </c>
      <c r="B846" s="222" t="s">
        <v>145</v>
      </c>
      <c r="C846" s="222" t="s">
        <v>51</v>
      </c>
      <c r="D846" s="521" t="s">
        <v>146</v>
      </c>
      <c r="E846" s="223">
        <v>12.33</v>
      </c>
      <c r="F846" s="222" t="s">
        <v>22</v>
      </c>
      <c r="G846" s="224">
        <f>'NÚCLEO 01'!$G$161</f>
        <v>24.63</v>
      </c>
      <c r="H846" s="509">
        <f>ROUND(G846+(G846*$I$6),2)</f>
        <v>31.37</v>
      </c>
      <c r="I846" s="515">
        <f>ROUND(E846*H846,2)</f>
        <v>386.79</v>
      </c>
    </row>
    <row r="847" spans="1:9">
      <c r="A847" s="105" t="s">
        <v>909</v>
      </c>
      <c r="B847" s="105"/>
      <c r="C847" s="105"/>
      <c r="D847" s="162" t="s">
        <v>148</v>
      </c>
      <c r="E847" s="112"/>
      <c r="F847" s="113"/>
      <c r="G847" s="114"/>
      <c r="H847" s="163"/>
      <c r="I847" s="164"/>
    </row>
    <row r="848" spans="1:9">
      <c r="A848" s="222" t="s">
        <v>910</v>
      </c>
      <c r="B848" s="525" t="s">
        <v>150</v>
      </c>
      <c r="C848" s="222" t="s">
        <v>51</v>
      </c>
      <c r="D848" s="521" t="s">
        <v>151</v>
      </c>
      <c r="E848" s="223">
        <v>6.6</v>
      </c>
      <c r="F848" s="222" t="s">
        <v>22</v>
      </c>
      <c r="G848" s="224">
        <f>'NÚCLEO 01'!$G$163</f>
        <v>23.41</v>
      </c>
      <c r="H848" s="509">
        <f>ROUND(G848+(G848*$I$6),2)</f>
        <v>29.81</v>
      </c>
      <c r="I848" s="515">
        <f>ROUND(E848*H848,2)</f>
        <v>196.75</v>
      </c>
    </row>
    <row r="849" spans="1:9">
      <c r="A849" s="105" t="s">
        <v>914</v>
      </c>
      <c r="B849" s="111"/>
      <c r="C849" s="105"/>
      <c r="D849" s="108" t="s">
        <v>152</v>
      </c>
      <c r="E849" s="112"/>
      <c r="F849" s="113"/>
      <c r="G849" s="114"/>
      <c r="H849" s="104"/>
      <c r="I849" s="119"/>
    </row>
    <row r="850" spans="1:9" ht="26.25">
      <c r="A850" s="113" t="s">
        <v>915</v>
      </c>
      <c r="B850" s="522" t="s">
        <v>759</v>
      </c>
      <c r="C850" s="113" t="s">
        <v>30</v>
      </c>
      <c r="D850" s="523" t="s">
        <v>760</v>
      </c>
      <c r="E850" s="112">
        <v>2.4</v>
      </c>
      <c r="F850" s="113" t="s">
        <v>22</v>
      </c>
      <c r="G850" s="114">
        <f>'NÚCLEO 01'!$G$165</f>
        <v>5.14</v>
      </c>
      <c r="H850" s="509">
        <f>ROUND(G850+(G850*$I$6),2)</f>
        <v>6.55</v>
      </c>
      <c r="I850" s="515">
        <f>ROUND(E850*H850,2)</f>
        <v>15.72</v>
      </c>
    </row>
    <row r="851" spans="1:9" ht="26.25">
      <c r="A851" s="222" t="s">
        <v>916</v>
      </c>
      <c r="B851" s="524" t="s">
        <v>762</v>
      </c>
      <c r="C851" s="222" t="s">
        <v>30</v>
      </c>
      <c r="D851" s="521" t="s">
        <v>763</v>
      </c>
      <c r="E851" s="223">
        <v>2.4</v>
      </c>
      <c r="F851" s="222" t="s">
        <v>22</v>
      </c>
      <c r="G851" s="224">
        <f>'NÚCLEO 01'!$G$166</f>
        <v>24.06</v>
      </c>
      <c r="H851" s="509">
        <f>ROUND(G851+(G851*$I$6),2)</f>
        <v>30.64</v>
      </c>
      <c r="I851" s="515">
        <f>ROUND(E851*H851,2)</f>
        <v>73.540000000000006</v>
      </c>
    </row>
    <row r="852" spans="1:9">
      <c r="A852" s="93">
        <v>104</v>
      </c>
      <c r="B852" s="93"/>
      <c r="C852" s="93"/>
      <c r="D852" s="94" t="s">
        <v>152</v>
      </c>
      <c r="E852" s="95"/>
      <c r="F852" s="93"/>
      <c r="G852" s="96"/>
      <c r="H852" s="155"/>
      <c r="I852" s="157">
        <f>SUM(I854:I856)</f>
        <v>1371.71</v>
      </c>
    </row>
    <row r="853" spans="1:9">
      <c r="A853" s="225" t="s">
        <v>739</v>
      </c>
      <c r="B853" s="226"/>
      <c r="C853" s="226"/>
      <c r="D853" s="227" t="s">
        <v>154</v>
      </c>
      <c r="E853" s="228"/>
      <c r="F853" s="226"/>
      <c r="G853" s="229"/>
      <c r="H853" s="163"/>
      <c r="I853" s="164"/>
    </row>
    <row r="854" spans="1:9">
      <c r="A854" s="222" t="s">
        <v>740</v>
      </c>
      <c r="B854" s="222" t="s">
        <v>223</v>
      </c>
      <c r="C854" s="222" t="s">
        <v>51</v>
      </c>
      <c r="D854" s="521" t="s">
        <v>224</v>
      </c>
      <c r="E854" s="223">
        <v>1.1000000000000001</v>
      </c>
      <c r="F854" s="222" t="s">
        <v>22</v>
      </c>
      <c r="G854" s="224">
        <f>'NÚCLEO 01'!$G$169</f>
        <v>929.46</v>
      </c>
      <c r="H854" s="509">
        <f>ROUND(G854+(G854*$I$6),2)</f>
        <v>1183.67</v>
      </c>
      <c r="I854" s="515">
        <f>ROUND(E854*H854,2)</f>
        <v>1302.04</v>
      </c>
    </row>
    <row r="855" spans="1:9">
      <c r="A855" s="414" t="s">
        <v>741</v>
      </c>
      <c r="B855" s="414"/>
      <c r="C855" s="414"/>
      <c r="D855" s="415" t="s">
        <v>779</v>
      </c>
      <c r="E855" s="223"/>
      <c r="F855" s="222"/>
      <c r="G855" s="224"/>
      <c r="H855" s="230"/>
      <c r="I855" s="189"/>
    </row>
    <row r="856" spans="1:9">
      <c r="A856" s="222" t="s">
        <v>742</v>
      </c>
      <c r="B856" s="222">
        <f>COMPOSIÇÕES!$A$64</f>
        <v>7</v>
      </c>
      <c r="C856" s="222" t="str">
        <f>COMPOSIÇÕES!$E$64</f>
        <v>COMPOSIÇÃO</v>
      </c>
      <c r="D856" s="521" t="str">
        <f>COMPOSIÇÕES!$C$64</f>
        <v>REVISÃO E REPARO EM ESQUADRIAS DE FERRO</v>
      </c>
      <c r="E856" s="223">
        <v>1.2</v>
      </c>
      <c r="F856" s="222" t="str">
        <f>COMPOSIÇÕES!$D$64</f>
        <v>M²</v>
      </c>
      <c r="G856" s="224">
        <f>COMPOSIÇÕES!$G$64</f>
        <v>45.59</v>
      </c>
      <c r="H856" s="509">
        <f>ROUND(G856+(G856*$I$6),2)</f>
        <v>58.06</v>
      </c>
      <c r="I856" s="515">
        <f>ROUND(E856*H856,2)</f>
        <v>69.67</v>
      </c>
    </row>
    <row r="857" spans="1:9">
      <c r="A857" s="93">
        <v>105</v>
      </c>
      <c r="B857" s="93"/>
      <c r="C857" s="93"/>
      <c r="D857" s="94" t="s">
        <v>164</v>
      </c>
      <c r="E857" s="95"/>
      <c r="F857" s="93"/>
      <c r="G857" s="96"/>
      <c r="H857" s="155"/>
      <c r="I857" s="157">
        <f>SUM(I859:I864)</f>
        <v>175.88</v>
      </c>
    </row>
    <row r="858" spans="1:9">
      <c r="A858" s="102" t="s">
        <v>743</v>
      </c>
      <c r="B858" s="98"/>
      <c r="C858" s="98"/>
      <c r="D858" s="99" t="s">
        <v>166</v>
      </c>
      <c r="E858" s="100"/>
      <c r="F858" s="98"/>
      <c r="G858" s="101"/>
      <c r="H858" s="103"/>
      <c r="I858" s="103"/>
    </row>
    <row r="859" spans="1:9" ht="26.25">
      <c r="A859" s="83" t="s">
        <v>744</v>
      </c>
      <c r="B859" s="83">
        <f>COMPOSIÇÕES!$A$21</f>
        <v>2</v>
      </c>
      <c r="C859" s="83" t="str">
        <f>COMPOSIÇÕES!$E$21</f>
        <v>COMPOSIÇÃO</v>
      </c>
      <c r="D859" s="163" t="str">
        <f>COMPOSIÇÕES!$C$21</f>
        <v>TOMADA 2P+T PADRAO NBR 14136 CORRENTE 20A-250V E INTERRUPTOR 1 TECLA COM ESPELHO 4'X2'</v>
      </c>
      <c r="E859" s="112">
        <v>1</v>
      </c>
      <c r="F859" s="83" t="str">
        <f>COMPOSIÇÕES!$D$11</f>
        <v>UN</v>
      </c>
      <c r="G859" s="114">
        <f>COMPOSIÇÕES!$G$21</f>
        <v>42.459999999999994</v>
      </c>
      <c r="H859" s="509">
        <f t="shared" ref="H859:H860" si="163">ROUND(G859+(G859*$I$6),2)</f>
        <v>54.07</v>
      </c>
      <c r="I859" s="515">
        <f t="shared" ref="I859:I860" si="164">ROUND(E859*H859,2)</f>
        <v>54.07</v>
      </c>
    </row>
    <row r="860" spans="1:9">
      <c r="A860" s="83" t="s">
        <v>911</v>
      </c>
      <c r="B860" s="517" t="s">
        <v>538</v>
      </c>
      <c r="C860" s="517" t="s">
        <v>51</v>
      </c>
      <c r="D860" s="518" t="s">
        <v>539</v>
      </c>
      <c r="E860" s="519">
        <v>2</v>
      </c>
      <c r="F860" s="517" t="s">
        <v>15</v>
      </c>
      <c r="G860" s="520">
        <f>'NÚCLEO 01'!$G$173</f>
        <v>4.1399999999999997</v>
      </c>
      <c r="H860" s="509">
        <f t="shared" si="163"/>
        <v>5.27</v>
      </c>
      <c r="I860" s="515">
        <f t="shared" si="164"/>
        <v>10.54</v>
      </c>
    </row>
    <row r="861" spans="1:9">
      <c r="A861" s="211" t="s">
        <v>745</v>
      </c>
      <c r="B861" s="98"/>
      <c r="C861" s="98"/>
      <c r="D861" s="99" t="s">
        <v>169</v>
      </c>
      <c r="E861" s="100"/>
      <c r="F861" s="98"/>
      <c r="G861" s="101"/>
      <c r="H861" s="103"/>
      <c r="I861" s="103"/>
    </row>
    <row r="862" spans="1:9" ht="26.25">
      <c r="A862" s="516" t="s">
        <v>746</v>
      </c>
      <c r="B862" s="83" t="s">
        <v>617</v>
      </c>
      <c r="C862" s="83" t="s">
        <v>51</v>
      </c>
      <c r="D862" s="163" t="s">
        <v>618</v>
      </c>
      <c r="E862" s="112">
        <v>1</v>
      </c>
      <c r="F862" s="83" t="s">
        <v>15</v>
      </c>
      <c r="G862" s="114">
        <f>'NÚCLEO 01'!$G$175</f>
        <v>14.93</v>
      </c>
      <c r="H862" s="509">
        <f>ROUND(G862+(G862*$I$6),2)</f>
        <v>19.010000000000002</v>
      </c>
      <c r="I862" s="515">
        <f>ROUND(E862*H862,2)</f>
        <v>19.010000000000002</v>
      </c>
    </row>
    <row r="863" spans="1:9">
      <c r="A863" s="211" t="s">
        <v>912</v>
      </c>
      <c r="B863" s="212"/>
      <c r="C863" s="212"/>
      <c r="D863" s="213" t="s">
        <v>397</v>
      </c>
      <c r="E863" s="214"/>
      <c r="F863" s="212"/>
      <c r="G863" s="199"/>
      <c r="H863" s="215"/>
      <c r="I863" s="198"/>
    </row>
    <row r="864" spans="1:9">
      <c r="A864" s="511" t="s">
        <v>913</v>
      </c>
      <c r="B864" s="511">
        <f>COMPOSIÇÕES!$A$31</f>
        <v>3</v>
      </c>
      <c r="C864" s="511" t="str">
        <f>COMPOSIÇÕES!$E$31</f>
        <v>COMPOSIÇÃO</v>
      </c>
      <c r="D864" s="512" t="str">
        <f>COMPOSIÇÕES!$C$31</f>
        <v>RECOLOCAÇÃO DE CHUVEIRO</v>
      </c>
      <c r="E864" s="513">
        <v>2</v>
      </c>
      <c r="F864" s="511" t="str">
        <f>COMPOSIÇÕES!$D$31</f>
        <v>UN</v>
      </c>
      <c r="G864" s="514">
        <f>COMPOSIÇÕES!$G$31</f>
        <v>36.22</v>
      </c>
      <c r="H864" s="509">
        <f>ROUND(G864+(G864*$I$6),2)</f>
        <v>46.13</v>
      </c>
      <c r="I864" s="515">
        <f>ROUND(E864*H864,2)</f>
        <v>92.26</v>
      </c>
    </row>
    <row r="865" spans="1:9">
      <c r="A865" s="58">
        <v>106</v>
      </c>
      <c r="B865" s="58"/>
      <c r="C865" s="58"/>
      <c r="D865" s="59" t="s">
        <v>171</v>
      </c>
      <c r="E865" s="60"/>
      <c r="F865" s="58"/>
      <c r="G865" s="61"/>
      <c r="H865" s="61"/>
      <c r="I865" s="62">
        <f>SUM(I866:I868)</f>
        <v>279.29999999999995</v>
      </c>
    </row>
    <row r="866" spans="1:9">
      <c r="A866" s="146" t="s">
        <v>917</v>
      </c>
      <c r="B866" s="146"/>
      <c r="C866" s="146"/>
      <c r="D866" s="71" t="s">
        <v>180</v>
      </c>
      <c r="E866" s="149"/>
      <c r="F866" s="45"/>
      <c r="G866" s="46"/>
      <c r="H866" s="65"/>
      <c r="I866" s="147"/>
    </row>
    <row r="867" spans="1:9">
      <c r="A867" s="216" t="s">
        <v>918</v>
      </c>
      <c r="B867" s="216" t="s">
        <v>182</v>
      </c>
      <c r="C867" s="216" t="s">
        <v>51</v>
      </c>
      <c r="D867" s="510" t="s">
        <v>183</v>
      </c>
      <c r="E867" s="218">
        <v>2</v>
      </c>
      <c r="F867" s="216" t="s">
        <v>15</v>
      </c>
      <c r="G867" s="217">
        <f>'NÚCLEO 01'!$G$182</f>
        <v>63.18</v>
      </c>
      <c r="H867" s="509">
        <f t="shared" ref="H867:H868" si="165">ROUND(G867+(G867*$I$6),2)</f>
        <v>80.459999999999994</v>
      </c>
      <c r="I867" s="189">
        <f>ROUND(H867*E867,2)</f>
        <v>160.91999999999999</v>
      </c>
    </row>
    <row r="868" spans="1:9">
      <c r="A868" s="216" t="s">
        <v>919</v>
      </c>
      <c r="B868" s="216" t="s">
        <v>185</v>
      </c>
      <c r="C868" s="216" t="s">
        <v>51</v>
      </c>
      <c r="D868" s="217" t="s">
        <v>186</v>
      </c>
      <c r="E868" s="218">
        <v>2</v>
      </c>
      <c r="F868" s="216" t="s">
        <v>15</v>
      </c>
      <c r="G868" s="217">
        <f>'NÚCLEO 01'!$G$183</f>
        <v>46.48</v>
      </c>
      <c r="H868" s="509">
        <f t="shared" si="165"/>
        <v>59.19</v>
      </c>
      <c r="I868" s="189">
        <f>ROUND(H868*E868,2)</f>
        <v>118.38</v>
      </c>
    </row>
    <row r="869" spans="1:9">
      <c r="A869" s="132"/>
      <c r="B869" s="132"/>
      <c r="C869" s="132"/>
      <c r="D869" s="133" t="s">
        <v>944</v>
      </c>
      <c r="E869" s="132"/>
      <c r="F869" s="132"/>
      <c r="G869" s="132"/>
      <c r="H869" s="134"/>
      <c r="I869" s="420">
        <f>I870</f>
        <v>2964.55</v>
      </c>
    </row>
    <row r="870" spans="1:9">
      <c r="A870" s="58">
        <v>107</v>
      </c>
      <c r="B870" s="58"/>
      <c r="C870" s="58"/>
      <c r="D870" s="59" t="s">
        <v>945</v>
      </c>
      <c r="E870" s="60"/>
      <c r="F870" s="58"/>
      <c r="G870" s="61"/>
      <c r="H870" s="61"/>
      <c r="I870" s="62">
        <f>SUM(I871)</f>
        <v>2964.55</v>
      </c>
    </row>
    <row r="871" spans="1:9">
      <c r="A871" s="216" t="s">
        <v>946</v>
      </c>
      <c r="B871" s="216" t="s">
        <v>947</v>
      </c>
      <c r="C871" s="216" t="s">
        <v>51</v>
      </c>
      <c r="D871" s="217" t="s">
        <v>948</v>
      </c>
      <c r="E871" s="218">
        <v>229.1</v>
      </c>
      <c r="F871" s="216" t="s">
        <v>22</v>
      </c>
      <c r="G871" s="217">
        <v>10.16</v>
      </c>
      <c r="H871" s="509">
        <f t="shared" ref="H871" si="166">ROUND(G871+(G871*$I$6),2)</f>
        <v>12.94</v>
      </c>
      <c r="I871" s="189">
        <f>ROUND(H871*E871,2)</f>
        <v>2964.55</v>
      </c>
    </row>
    <row r="872" spans="1:9">
      <c r="A872" s="505"/>
      <c r="B872" s="506"/>
      <c r="C872" s="506"/>
      <c r="D872" s="506"/>
      <c r="E872" s="506"/>
      <c r="F872" s="506"/>
      <c r="G872" s="506"/>
      <c r="H872" s="507"/>
      <c r="I872" s="508"/>
    </row>
    <row r="873" spans="1:9">
      <c r="A873" s="501"/>
      <c r="B873" s="502"/>
      <c r="C873" s="502"/>
      <c r="D873" s="502"/>
      <c r="E873" s="502"/>
      <c r="F873" s="502"/>
      <c r="G873" s="503" t="s">
        <v>1015</v>
      </c>
      <c r="H873" s="503"/>
      <c r="I873" s="504">
        <f>I869+I698+I527+I355+I184+I13+I11</f>
        <v>413522.07999999996</v>
      </c>
    </row>
    <row r="875" spans="1:9">
      <c r="A875" s="646" t="s">
        <v>1017</v>
      </c>
      <c r="B875" s="647"/>
      <c r="C875" s="646"/>
      <c r="D875" s="646"/>
      <c r="E875" s="646"/>
    </row>
    <row r="876" spans="1:9">
      <c r="A876" s="648" t="s">
        <v>1018</v>
      </c>
      <c r="B876" s="647"/>
      <c r="C876" s="648"/>
      <c r="D876" s="648"/>
      <c r="E876" s="648"/>
      <c r="F876" s="649"/>
      <c r="G876" s="649"/>
    </row>
    <row r="877" spans="1:9">
      <c r="A877" s="648" t="s">
        <v>1019</v>
      </c>
      <c r="B877" s="648"/>
      <c r="C877" s="648"/>
      <c r="D877" s="648"/>
      <c r="E877" s="648"/>
      <c r="F877" s="649"/>
      <c r="G877" s="649"/>
    </row>
    <row r="878" spans="1:9">
      <c r="A878" s="648" t="s">
        <v>1020</v>
      </c>
      <c r="B878" s="648"/>
      <c r="C878" s="648"/>
      <c r="D878" s="648"/>
      <c r="E878" s="649"/>
      <c r="F878" s="649"/>
      <c r="G878" s="649"/>
    </row>
    <row r="879" spans="1:9">
      <c r="A879" s="646"/>
      <c r="B879" s="646"/>
      <c r="C879" s="646"/>
      <c r="D879" s="646"/>
    </row>
    <row r="880" spans="1:9">
      <c r="A880" s="646"/>
      <c r="B880" s="646"/>
      <c r="C880" s="646"/>
      <c r="D880" s="646"/>
      <c r="F880" s="650" t="s">
        <v>1016</v>
      </c>
      <c r="G880" s="650"/>
      <c r="H880" s="651"/>
    </row>
    <row r="881" spans="1:4">
      <c r="A881" s="646"/>
      <c r="B881" s="646"/>
      <c r="C881" s="646"/>
      <c r="D881" s="646"/>
    </row>
    <row r="882" spans="1:4">
      <c r="A882" s="646"/>
      <c r="B882" s="646"/>
      <c r="C882" s="646"/>
      <c r="D882" s="646"/>
    </row>
    <row r="883" spans="1:4">
      <c r="A883" s="646"/>
      <c r="B883" s="646"/>
      <c r="C883" s="646"/>
      <c r="D883" s="646"/>
    </row>
  </sheetData>
  <mergeCells count="8">
    <mergeCell ref="G873:H873"/>
    <mergeCell ref="A1:I4"/>
    <mergeCell ref="A6:B6"/>
    <mergeCell ref="C6:G6"/>
    <mergeCell ref="A7:B7"/>
    <mergeCell ref="C7:G7"/>
    <mergeCell ref="A8:B8"/>
    <mergeCell ref="C8:F8"/>
  </mergeCells>
  <conditionalFormatting sqref="G10">
    <cfRule type="cellIs" dxfId="32" priority="11" operator="equal">
      <formula>0</formula>
    </cfRule>
  </conditionalFormatting>
  <conditionalFormatting sqref="H102:I102">
    <cfRule type="cellIs" dxfId="31" priority="12" operator="equal">
      <formula>0</formula>
    </cfRule>
  </conditionalFormatting>
  <conditionalFormatting sqref="H179:I179">
    <cfRule type="cellIs" dxfId="30" priority="10" operator="equal">
      <formula>0</formula>
    </cfRule>
  </conditionalFormatting>
  <conditionalFormatting sqref="H90:I90">
    <cfRule type="cellIs" dxfId="29" priority="9" operator="equal">
      <formula>0</formula>
    </cfRule>
  </conditionalFormatting>
  <conditionalFormatting sqref="H261:I261">
    <cfRule type="cellIs" dxfId="28" priority="7" operator="equal">
      <formula>0</formula>
    </cfRule>
  </conditionalFormatting>
  <conditionalFormatting sqref="H273:I273">
    <cfRule type="cellIs" dxfId="27" priority="8" operator="equal">
      <formula>0</formula>
    </cfRule>
  </conditionalFormatting>
  <conditionalFormatting sqref="H445:I445">
    <cfRule type="cellIs" dxfId="24" priority="6" operator="equal">
      <formula>0</formula>
    </cfRule>
  </conditionalFormatting>
  <conditionalFormatting sqref="H432:I432">
    <cfRule type="cellIs" dxfId="23" priority="5" operator="equal">
      <formula>0</formula>
    </cfRule>
  </conditionalFormatting>
  <conditionalFormatting sqref="H616:I616">
    <cfRule type="cellIs" dxfId="20" priority="4" operator="equal">
      <formula>0</formula>
    </cfRule>
  </conditionalFormatting>
  <conditionalFormatting sqref="H603:I603">
    <cfRule type="cellIs" dxfId="19" priority="3" operator="equal">
      <formula>0</formula>
    </cfRule>
  </conditionalFormatting>
  <conditionalFormatting sqref="H787:I787">
    <cfRule type="cellIs" dxfId="18" priority="2" operator="equal">
      <formula>0</formula>
    </cfRule>
  </conditionalFormatting>
  <conditionalFormatting sqref="H774:I774">
    <cfRule type="cellIs" dxfId="17" priority="1" operator="equal">
      <formula>0</formula>
    </cfRule>
  </conditionalFormatting>
  <pageMargins left="0.51181102362204722" right="0.51181102362204722" top="1.1811023622047245" bottom="0.59055118110236227" header="0.31496062992125984" footer="0"/>
  <pageSetup paperSize="9" scale="40" fitToHeight="0" orientation="portrait" verticalDpi="0" r:id="rId1"/>
  <headerFooter>
    <oddHeader>&amp;C&amp;G</oddHeader>
    <oddFooter>&amp;R&amp;N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23438-E258-464E-99E9-FCDB6BC87BF9}">
  <sheetPr>
    <pageSetUpPr fitToPage="1"/>
  </sheetPr>
  <dimension ref="A1:N29"/>
  <sheetViews>
    <sheetView topLeftCell="A13" workbookViewId="0">
      <selection activeCell="N30" sqref="A1:N30"/>
    </sheetView>
  </sheetViews>
  <sheetFormatPr defaultRowHeight="15"/>
  <cols>
    <col min="1" max="1" width="9.140625" style="56"/>
    <col min="2" max="2" width="28.42578125" style="56" customWidth="1"/>
    <col min="3" max="3" width="16.28515625" style="56" customWidth="1"/>
    <col min="4" max="4" width="9.140625" style="56"/>
    <col min="5" max="5" width="15.7109375" style="56" customWidth="1"/>
    <col min="6" max="6" width="10.42578125" style="56" customWidth="1"/>
    <col min="7" max="7" width="14.28515625" style="56" customWidth="1"/>
    <col min="8" max="8" width="10.42578125" style="56" customWidth="1"/>
    <col min="9" max="9" width="16.5703125" style="56" customWidth="1"/>
    <col min="10" max="10" width="10.42578125" style="56" customWidth="1"/>
    <col min="11" max="11" width="13.85546875" style="56" customWidth="1"/>
    <col min="12" max="12" width="10.5703125" style="56" customWidth="1"/>
    <col min="13" max="13" width="15.85546875" style="56" customWidth="1"/>
    <col min="14" max="14" width="10.42578125" style="56" customWidth="1"/>
    <col min="15" max="16384" width="9.140625" style="56"/>
  </cols>
  <sheetData>
    <row r="1" spans="1:14" ht="18">
      <c r="A1" s="475" t="s">
        <v>929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>
      <c r="A2" s="423"/>
      <c r="B2" s="423"/>
      <c r="C2" s="424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</row>
    <row r="3" spans="1:14">
      <c r="A3" s="425" t="s">
        <v>930</v>
      </c>
      <c r="B3" s="426"/>
      <c r="C3" s="427"/>
      <c r="D3" s="426"/>
      <c r="E3" s="426"/>
      <c r="F3" s="428"/>
      <c r="G3" s="428"/>
      <c r="H3" s="428"/>
      <c r="I3" s="428"/>
      <c r="J3" s="428"/>
      <c r="K3" s="428"/>
      <c r="L3" s="428"/>
      <c r="M3" s="428"/>
      <c r="N3" s="429"/>
    </row>
    <row r="4" spans="1:14">
      <c r="A4" s="430" t="s">
        <v>954</v>
      </c>
      <c r="B4" s="431"/>
      <c r="C4" s="432"/>
      <c r="D4" s="431"/>
      <c r="E4" s="431"/>
      <c r="F4" s="433"/>
      <c r="G4" s="433"/>
      <c r="H4" s="433"/>
      <c r="I4" s="433"/>
      <c r="J4" s="433"/>
      <c r="K4" s="433"/>
      <c r="L4" s="433"/>
      <c r="M4" s="433"/>
      <c r="N4" s="434"/>
    </row>
    <row r="5" spans="1:14" ht="15" customHeight="1">
      <c r="A5" s="476" t="s">
        <v>955</v>
      </c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</row>
    <row r="6" spans="1:14" ht="15.75" thickBot="1">
      <c r="A6" s="423"/>
      <c r="B6" s="435"/>
      <c r="C6" s="424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</row>
    <row r="7" spans="1:14">
      <c r="A7" s="477" t="s">
        <v>10</v>
      </c>
      <c r="B7" s="477" t="s">
        <v>13</v>
      </c>
      <c r="C7" s="479" t="s">
        <v>931</v>
      </c>
      <c r="D7" s="477" t="s">
        <v>932</v>
      </c>
      <c r="E7" s="472" t="s">
        <v>933</v>
      </c>
      <c r="F7" s="473"/>
      <c r="G7" s="472" t="s">
        <v>934</v>
      </c>
      <c r="H7" s="473"/>
      <c r="I7" s="472" t="s">
        <v>935</v>
      </c>
      <c r="J7" s="473"/>
      <c r="K7" s="472" t="s">
        <v>951</v>
      </c>
      <c r="L7" s="473"/>
      <c r="M7" s="472" t="s">
        <v>936</v>
      </c>
      <c r="N7" s="473"/>
    </row>
    <row r="8" spans="1:14">
      <c r="A8" s="478"/>
      <c r="B8" s="478"/>
      <c r="C8" s="480"/>
      <c r="D8" s="478"/>
      <c r="E8" s="436" t="s">
        <v>937</v>
      </c>
      <c r="F8" s="437" t="s">
        <v>932</v>
      </c>
      <c r="G8" s="436" t="s">
        <v>937</v>
      </c>
      <c r="H8" s="437" t="s">
        <v>932</v>
      </c>
      <c r="I8" s="436" t="s">
        <v>937</v>
      </c>
      <c r="J8" s="437" t="s">
        <v>932</v>
      </c>
      <c r="K8" s="436" t="s">
        <v>937</v>
      </c>
      <c r="L8" s="437" t="s">
        <v>932</v>
      </c>
      <c r="M8" s="436" t="s">
        <v>937</v>
      </c>
      <c r="N8" s="437" t="s">
        <v>932</v>
      </c>
    </row>
    <row r="9" spans="1:14">
      <c r="A9" s="438" t="s">
        <v>938</v>
      </c>
      <c r="B9" s="439" t="s">
        <v>19</v>
      </c>
      <c r="C9" s="440">
        <f>'NÚCLEO 01'!$I$11</f>
        <v>2017.13</v>
      </c>
      <c r="D9" s="441">
        <f>(C9/$C$16)*100</f>
        <v>0.4877925744618038</v>
      </c>
      <c r="E9" s="442">
        <f>C9</f>
        <v>2017.13</v>
      </c>
      <c r="F9" s="459">
        <f>E9/C9</f>
        <v>1</v>
      </c>
      <c r="G9" s="442">
        <v>0</v>
      </c>
      <c r="H9" s="459">
        <f>G9/C9</f>
        <v>0</v>
      </c>
      <c r="I9" s="442">
        <v>0</v>
      </c>
      <c r="J9" s="459">
        <f>I9/C9</f>
        <v>0</v>
      </c>
      <c r="K9" s="442">
        <v>0</v>
      </c>
      <c r="L9" s="459">
        <f>K9/C9</f>
        <v>0</v>
      </c>
      <c r="M9" s="443">
        <f>E9+G9+I9+K9</f>
        <v>2017.13</v>
      </c>
      <c r="N9" s="459">
        <f t="shared" ref="N9:N15" si="0">M9/C9</f>
        <v>1</v>
      </c>
    </row>
    <row r="10" spans="1:14">
      <c r="A10" s="438" t="s">
        <v>939</v>
      </c>
      <c r="B10" s="439" t="s">
        <v>23</v>
      </c>
      <c r="C10" s="440">
        <f>'NÚCLEO 01'!I13</f>
        <v>81552.59</v>
      </c>
      <c r="D10" s="441">
        <f t="shared" ref="D10:D15" si="1">(C10/$C$16)*100</f>
        <v>19.721459613474568</v>
      </c>
      <c r="E10" s="442">
        <f>C10</f>
        <v>81552.59</v>
      </c>
      <c r="F10" s="459">
        <f t="shared" ref="F10:F14" si="2">E10/C10</f>
        <v>1</v>
      </c>
      <c r="G10" s="442">
        <v>0</v>
      </c>
      <c r="H10" s="459">
        <f t="shared" ref="H10:H14" si="3">G10/C10</f>
        <v>0</v>
      </c>
      <c r="I10" s="442">
        <v>0</v>
      </c>
      <c r="J10" s="459">
        <f t="shared" ref="J10:J14" si="4">I10/C10</f>
        <v>0</v>
      </c>
      <c r="K10" s="442">
        <v>0</v>
      </c>
      <c r="L10" s="459">
        <f t="shared" ref="L10:L12" si="5">K10/C10</f>
        <v>0</v>
      </c>
      <c r="M10" s="443">
        <f t="shared" ref="M10:M14" si="6">E10+G10+I10+K10</f>
        <v>81552.59</v>
      </c>
      <c r="N10" s="459">
        <f t="shared" si="0"/>
        <v>1</v>
      </c>
    </row>
    <row r="11" spans="1:14">
      <c r="A11" s="438" t="s">
        <v>940</v>
      </c>
      <c r="B11" s="439" t="s">
        <v>282</v>
      </c>
      <c r="C11" s="440">
        <f>'NÚCLEO 02'!I13</f>
        <v>82116.959999999992</v>
      </c>
      <c r="D11" s="441">
        <f t="shared" si="1"/>
        <v>19.857938420120153</v>
      </c>
      <c r="E11" s="442">
        <f>ROUND(C11*F11,2)</f>
        <v>20529.240000000002</v>
      </c>
      <c r="F11" s="459">
        <v>0.25</v>
      </c>
      <c r="G11" s="442">
        <f>ROUND(C11*H11,2)</f>
        <v>61587.72</v>
      </c>
      <c r="H11" s="459">
        <v>0.75</v>
      </c>
      <c r="I11" s="442">
        <v>0</v>
      </c>
      <c r="J11" s="459">
        <f t="shared" si="4"/>
        <v>0</v>
      </c>
      <c r="K11" s="442">
        <v>0</v>
      </c>
      <c r="L11" s="459">
        <f t="shared" si="5"/>
        <v>0</v>
      </c>
      <c r="M11" s="443">
        <f t="shared" si="6"/>
        <v>82116.960000000006</v>
      </c>
      <c r="N11" s="459">
        <f t="shared" si="0"/>
        <v>1.0000000000000002</v>
      </c>
    </row>
    <row r="12" spans="1:14">
      <c r="A12" s="438" t="s">
        <v>941</v>
      </c>
      <c r="B12" s="439" t="s">
        <v>398</v>
      </c>
      <c r="C12" s="440">
        <f>'NÚCLEO 03'!I13</f>
        <v>81854.89</v>
      </c>
      <c r="D12" s="441">
        <f t="shared" si="1"/>
        <v>19.794563327791348</v>
      </c>
      <c r="E12" s="442">
        <v>0</v>
      </c>
      <c r="F12" s="459">
        <f t="shared" si="2"/>
        <v>0</v>
      </c>
      <c r="G12" s="442">
        <f>(C12*H12)</f>
        <v>40927.445</v>
      </c>
      <c r="H12" s="459">
        <v>0.5</v>
      </c>
      <c r="I12" s="442">
        <f>(C12*J12)</f>
        <v>40927.445</v>
      </c>
      <c r="J12" s="459">
        <v>0.5</v>
      </c>
      <c r="K12" s="442">
        <v>0</v>
      </c>
      <c r="L12" s="459">
        <f t="shared" si="5"/>
        <v>0</v>
      </c>
      <c r="M12" s="443">
        <f t="shared" si="6"/>
        <v>81854.89</v>
      </c>
      <c r="N12" s="459">
        <f t="shared" si="0"/>
        <v>1</v>
      </c>
    </row>
    <row r="13" spans="1:14">
      <c r="A13" s="438" t="s">
        <v>942</v>
      </c>
      <c r="B13" s="439" t="s">
        <v>571</v>
      </c>
      <c r="C13" s="440">
        <f>'NÚCLEO 04'!I13</f>
        <v>81333.209999999992</v>
      </c>
      <c r="D13" s="441">
        <f t="shared" si="1"/>
        <v>19.668408032770582</v>
      </c>
      <c r="E13" s="442">
        <v>0</v>
      </c>
      <c r="F13" s="459">
        <f t="shared" si="2"/>
        <v>0</v>
      </c>
      <c r="G13" s="442">
        <v>0</v>
      </c>
      <c r="H13" s="459">
        <f t="shared" si="3"/>
        <v>0</v>
      </c>
      <c r="I13" s="442">
        <f>ROUND(C13*J13,2)</f>
        <v>60999.91</v>
      </c>
      <c r="J13" s="459">
        <v>0.75</v>
      </c>
      <c r="K13" s="442">
        <f>ROUND(C13*L13,2)</f>
        <v>20333.3</v>
      </c>
      <c r="L13" s="459">
        <v>0.25</v>
      </c>
      <c r="M13" s="443">
        <f t="shared" si="6"/>
        <v>81333.210000000006</v>
      </c>
      <c r="N13" s="459">
        <f t="shared" si="0"/>
        <v>1.0000000000000002</v>
      </c>
    </row>
    <row r="14" spans="1:14">
      <c r="A14" s="455" t="s">
        <v>949</v>
      </c>
      <c r="B14" s="439" t="s">
        <v>853</v>
      </c>
      <c r="C14" s="457">
        <f>'NÚCLEO 05'!I13</f>
        <v>81682.749999999985</v>
      </c>
      <c r="D14" s="441">
        <f t="shared" si="1"/>
        <v>19.752935562715294</v>
      </c>
      <c r="E14" s="458">
        <v>0</v>
      </c>
      <c r="F14" s="459">
        <f t="shared" si="2"/>
        <v>0</v>
      </c>
      <c r="G14" s="458">
        <v>0</v>
      </c>
      <c r="H14" s="459">
        <f t="shared" si="3"/>
        <v>0</v>
      </c>
      <c r="I14" s="458">
        <v>0</v>
      </c>
      <c r="J14" s="459">
        <f t="shared" si="4"/>
        <v>0</v>
      </c>
      <c r="K14" s="458">
        <f>C14</f>
        <v>81682.749999999985</v>
      </c>
      <c r="L14" s="459">
        <v>1</v>
      </c>
      <c r="M14" s="443">
        <f t="shared" si="6"/>
        <v>81682.749999999985</v>
      </c>
      <c r="N14" s="459">
        <f t="shared" si="0"/>
        <v>1</v>
      </c>
    </row>
    <row r="15" spans="1:14">
      <c r="A15" s="455" t="s">
        <v>950</v>
      </c>
      <c r="B15" s="456" t="s">
        <v>945</v>
      </c>
      <c r="C15" s="457">
        <f>'NÚCLEO 05'!I185</f>
        <v>2964.55</v>
      </c>
      <c r="D15" s="441">
        <f t="shared" si="1"/>
        <v>0.71690246866624396</v>
      </c>
      <c r="E15" s="458">
        <f>($C$15/4)</f>
        <v>741.13750000000005</v>
      </c>
      <c r="F15" s="459">
        <v>0.25</v>
      </c>
      <c r="G15" s="458">
        <f>($C$15/4)</f>
        <v>741.13750000000005</v>
      </c>
      <c r="H15" s="459">
        <v>0.25</v>
      </c>
      <c r="I15" s="458">
        <f>($C$15/4)</f>
        <v>741.13750000000005</v>
      </c>
      <c r="J15" s="459">
        <v>0.25</v>
      </c>
      <c r="K15" s="458">
        <f>($C$15/4)</f>
        <v>741.13750000000005</v>
      </c>
      <c r="L15" s="459">
        <v>0.25</v>
      </c>
      <c r="M15" s="443">
        <f>E15+G15+I15+K15</f>
        <v>2964.55</v>
      </c>
      <c r="N15" s="459">
        <f t="shared" si="0"/>
        <v>1</v>
      </c>
    </row>
    <row r="16" spans="1:14" ht="15.75" thickBot="1">
      <c r="A16" s="444"/>
      <c r="B16" s="445" t="s">
        <v>943</v>
      </c>
      <c r="C16" s="446">
        <f>SUM(C9:C15)</f>
        <v>413522.08</v>
      </c>
      <c r="D16" s="447">
        <f>(C16/C16)</f>
        <v>1</v>
      </c>
      <c r="E16" s="448">
        <f>SUM(E9:E15)</f>
        <v>104840.0975</v>
      </c>
      <c r="F16" s="449">
        <f>SUM(E9:E15)/C16</f>
        <v>0.25352962410132973</v>
      </c>
      <c r="G16" s="448">
        <f>SUM(G9:G15)</f>
        <v>103256.30250000001</v>
      </c>
      <c r="H16" s="449">
        <f>SUM(G9:G15)/C16</f>
        <v>0.24969961096152352</v>
      </c>
      <c r="I16" s="448">
        <f>SUM(I9:I15)</f>
        <v>102668.49250000001</v>
      </c>
      <c r="J16" s="449">
        <f>SUM(I9:I15)/C16</f>
        <v>0.24827813910202812</v>
      </c>
      <c r="K16" s="448">
        <f>SUM(K9:K15)</f>
        <v>102757.18749999999</v>
      </c>
      <c r="L16" s="449">
        <f>SUM(K9:K15)/C16</f>
        <v>0.24849262583511861</v>
      </c>
      <c r="M16" s="448">
        <f>E16+I16+G16+K16</f>
        <v>413522.08</v>
      </c>
      <c r="N16" s="449">
        <f>SUM(M9:M15)/C16</f>
        <v>1</v>
      </c>
    </row>
    <row r="18" spans="1:14">
      <c r="A18" s="474" t="s">
        <v>1016</v>
      </c>
      <c r="B18" s="474"/>
    </row>
    <row r="19" spans="1:14">
      <c r="E19" s="450"/>
      <c r="F19" s="451"/>
      <c r="G19" s="451"/>
      <c r="H19" s="451"/>
      <c r="I19" s="452"/>
      <c r="J19" s="452"/>
      <c r="K19" s="452"/>
      <c r="L19" s="452"/>
    </row>
    <row r="20" spans="1:14">
      <c r="F20" s="452"/>
      <c r="G20" s="452"/>
      <c r="H20" s="452"/>
      <c r="I20" s="452"/>
      <c r="J20" s="452"/>
      <c r="K20" s="452"/>
      <c r="L20" s="452"/>
      <c r="M20" s="453"/>
    </row>
    <row r="21" spans="1:14">
      <c r="F21" s="452"/>
      <c r="G21" s="452"/>
      <c r="H21" s="452"/>
      <c r="I21" s="452"/>
      <c r="J21" s="452"/>
      <c r="K21" s="452"/>
      <c r="L21" s="452"/>
    </row>
    <row r="22" spans="1:14">
      <c r="B22" s="453"/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</row>
    <row r="23" spans="1:14" ht="15.75">
      <c r="B23" s="454"/>
      <c r="C23" s="453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</row>
    <row r="24" spans="1:14" ht="15.75"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</row>
    <row r="25" spans="1:14" ht="15.75">
      <c r="B25" s="454"/>
      <c r="C25" s="454"/>
      <c r="D25" s="454"/>
      <c r="E25" s="454"/>
      <c r="F25" s="452"/>
      <c r="G25" s="452"/>
      <c r="H25" s="452"/>
      <c r="I25" s="452"/>
      <c r="J25" s="452"/>
      <c r="K25" s="452"/>
      <c r="L25" s="452"/>
    </row>
    <row r="26" spans="1:14" ht="15.75">
      <c r="B26" s="454"/>
      <c r="C26" s="454"/>
      <c r="D26" s="454"/>
      <c r="E26" s="454"/>
      <c r="F26" s="452"/>
      <c r="G26" s="452"/>
      <c r="H26" s="452"/>
      <c r="I26" s="452"/>
      <c r="J26" s="452"/>
      <c r="K26" s="452"/>
      <c r="L26" s="452"/>
    </row>
    <row r="27" spans="1:14" ht="15.75">
      <c r="C27" s="454"/>
      <c r="F27" s="452"/>
      <c r="G27" s="452"/>
      <c r="H27" s="452"/>
      <c r="I27" s="452"/>
      <c r="J27" s="452"/>
      <c r="K27" s="452"/>
      <c r="L27" s="452"/>
    </row>
    <row r="28" spans="1:14">
      <c r="F28" s="452"/>
      <c r="G28" s="452"/>
      <c r="H28" s="452"/>
      <c r="I28" s="452"/>
      <c r="J28" s="452"/>
      <c r="K28" s="452"/>
      <c r="L28" s="452"/>
    </row>
    <row r="29" spans="1:14">
      <c r="F29" s="452"/>
      <c r="G29" s="452"/>
      <c r="H29" s="452"/>
      <c r="I29" s="452"/>
      <c r="J29" s="452"/>
      <c r="K29" s="452"/>
      <c r="L29" s="452"/>
    </row>
  </sheetData>
  <mergeCells count="12">
    <mergeCell ref="M7:N7"/>
    <mergeCell ref="A18:B18"/>
    <mergeCell ref="K7:L7"/>
    <mergeCell ref="A1:N1"/>
    <mergeCell ref="A5:N5"/>
    <mergeCell ref="A7:A8"/>
    <mergeCell ref="B7:B8"/>
    <mergeCell ref="C7:C8"/>
    <mergeCell ref="D7:D8"/>
    <mergeCell ref="E7:F7"/>
    <mergeCell ref="G7:H7"/>
    <mergeCell ref="I7:J7"/>
  </mergeCells>
  <phoneticPr fontId="13" type="noConversion"/>
  <conditionalFormatting sqref="G10">
    <cfRule type="cellIs" dxfId="16" priority="4" operator="equal">
      <formula>0</formula>
    </cfRule>
  </conditionalFormatting>
  <conditionalFormatting sqref="H98:I98">
    <cfRule type="cellIs" dxfId="15" priority="5" operator="equal">
      <formula>0</formula>
    </cfRule>
  </conditionalFormatting>
  <conditionalFormatting sqref="H106:H109">
    <cfRule type="cellIs" dxfId="14" priority="3" operator="equal">
      <formula>0</formula>
    </cfRule>
  </conditionalFormatting>
  <conditionalFormatting sqref="H171:I171">
    <cfRule type="cellIs" dxfId="13" priority="2" operator="equal">
      <formula>0</formula>
    </cfRule>
  </conditionalFormatting>
  <conditionalFormatting sqref="H86:I86">
    <cfRule type="cellIs" dxfId="12" priority="1" operator="equal">
      <formula>0</formula>
    </cfRule>
  </conditionalFormatting>
  <pageMargins left="0.51181102362204722" right="0.51181102362204722" top="1.1811023622047245" bottom="0.78740157480314965" header="0.31496062992125984" footer="0.31496062992125984"/>
  <pageSetup paperSize="9" scale="70" orientation="landscape" verticalDpi="0" r:id="rId1"/>
  <headerFooter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4CB31-06A0-45BB-A6D2-068DF8B9E8F6}">
  <sheetPr>
    <pageSetUpPr fitToPage="1"/>
  </sheetPr>
  <dimension ref="A1:G81"/>
  <sheetViews>
    <sheetView tabSelected="1" topLeftCell="A76" workbookViewId="0">
      <selection activeCell="G89" sqref="A1:G89"/>
    </sheetView>
  </sheetViews>
  <sheetFormatPr defaultRowHeight="15"/>
  <cols>
    <col min="1" max="1" width="11.28515625" customWidth="1"/>
    <col min="2" max="2" width="15.140625" customWidth="1"/>
    <col min="3" max="3" width="44.5703125" customWidth="1"/>
    <col min="5" max="5" width="13.7109375" customWidth="1"/>
    <col min="6" max="6" width="10.5703125" bestFit="1" customWidth="1"/>
    <col min="7" max="7" width="9.42578125" bestFit="1" customWidth="1"/>
  </cols>
  <sheetData>
    <row r="1" spans="1:7">
      <c r="A1" s="467" t="s">
        <v>519</v>
      </c>
      <c r="B1" s="467"/>
      <c r="C1" s="467"/>
      <c r="D1" s="467"/>
      <c r="E1" s="467"/>
      <c r="F1" s="467"/>
      <c r="G1" s="467"/>
    </row>
    <row r="2" spans="1:7">
      <c r="A2" s="467"/>
      <c r="B2" s="467"/>
      <c r="C2" s="467"/>
      <c r="D2" s="467"/>
      <c r="E2" s="467"/>
      <c r="F2" s="467"/>
      <c r="G2" s="467"/>
    </row>
    <row r="3" spans="1:7">
      <c r="A3" s="467"/>
      <c r="B3" s="467"/>
      <c r="C3" s="467"/>
      <c r="D3" s="467"/>
      <c r="E3" s="467"/>
      <c r="F3" s="467"/>
      <c r="G3" s="467"/>
    </row>
    <row r="4" spans="1:7">
      <c r="A4" s="467"/>
      <c r="B4" s="467"/>
      <c r="C4" s="467"/>
      <c r="D4" s="467"/>
      <c r="E4" s="467"/>
      <c r="F4" s="467"/>
      <c r="G4" s="467"/>
    </row>
    <row r="5" spans="1:7">
      <c r="A5" s="232"/>
      <c r="B5" s="232"/>
      <c r="C5" s="232"/>
      <c r="D5" s="233"/>
      <c r="E5" s="234"/>
      <c r="F5" s="235"/>
      <c r="G5" s="236"/>
    </row>
    <row r="6" spans="1:7">
      <c r="A6" s="485" t="s">
        <v>1</v>
      </c>
      <c r="B6" s="485"/>
      <c r="C6" s="486" t="s">
        <v>2</v>
      </c>
      <c r="D6" s="486"/>
      <c r="E6" s="486"/>
      <c r="F6" s="486"/>
      <c r="G6" s="237"/>
    </row>
    <row r="7" spans="1:7">
      <c r="A7" s="487" t="s">
        <v>4</v>
      </c>
      <c r="B7" s="487"/>
      <c r="C7" s="488" t="s">
        <v>520</v>
      </c>
      <c r="D7" s="488"/>
      <c r="E7" s="488"/>
      <c r="F7" s="488"/>
      <c r="G7" s="238"/>
    </row>
    <row r="8" spans="1:7">
      <c r="A8" s="482" t="s">
        <v>7</v>
      </c>
      <c r="B8" s="482"/>
      <c r="C8" s="483"/>
      <c r="D8" s="483"/>
      <c r="E8" s="483"/>
      <c r="F8" s="483"/>
      <c r="G8" s="239"/>
    </row>
    <row r="9" spans="1:7">
      <c r="A9" s="56"/>
      <c r="B9" s="56"/>
      <c r="C9" s="56"/>
      <c r="D9" s="56"/>
      <c r="E9" s="56"/>
      <c r="F9" s="56"/>
      <c r="G9" s="56"/>
    </row>
    <row r="10" spans="1:7">
      <c r="A10" s="481" t="s">
        <v>11</v>
      </c>
      <c r="B10" s="481"/>
      <c r="C10" s="240" t="s">
        <v>521</v>
      </c>
      <c r="D10" s="240" t="s">
        <v>522</v>
      </c>
      <c r="E10" s="481" t="s">
        <v>12</v>
      </c>
      <c r="F10" s="481"/>
      <c r="G10" s="240" t="s">
        <v>523</v>
      </c>
    </row>
    <row r="11" spans="1:7" ht="39">
      <c r="A11" s="652">
        <v>1</v>
      </c>
      <c r="B11" s="652"/>
      <c r="C11" s="655" t="s">
        <v>547</v>
      </c>
      <c r="D11" s="258" t="s">
        <v>524</v>
      </c>
      <c r="E11" s="654" t="s">
        <v>549</v>
      </c>
      <c r="F11" s="654"/>
      <c r="G11" s="263">
        <f>SUM(G13:G17)</f>
        <v>55.47</v>
      </c>
    </row>
    <row r="12" spans="1:7" ht="25.5">
      <c r="A12" s="242" t="s">
        <v>12</v>
      </c>
      <c r="B12" s="242" t="s">
        <v>11</v>
      </c>
      <c r="C12" s="242" t="s">
        <v>525</v>
      </c>
      <c r="D12" s="242" t="s">
        <v>522</v>
      </c>
      <c r="E12" s="242" t="s">
        <v>526</v>
      </c>
      <c r="F12" s="242" t="s">
        <v>527</v>
      </c>
      <c r="G12" s="242" t="s">
        <v>528</v>
      </c>
    </row>
    <row r="13" spans="1:7">
      <c r="A13" s="243" t="s">
        <v>51</v>
      </c>
      <c r="B13" s="243" t="s">
        <v>537</v>
      </c>
      <c r="C13" s="127" t="s">
        <v>532</v>
      </c>
      <c r="D13" s="241" t="s">
        <v>524</v>
      </c>
      <c r="E13" s="244">
        <v>1</v>
      </c>
      <c r="F13" s="245">
        <v>8.77</v>
      </c>
      <c r="G13" s="245">
        <f>ROUND(E13*F13,2)</f>
        <v>8.77</v>
      </c>
    </row>
    <row r="14" spans="1:7" s="56" customFormat="1" ht="26.25">
      <c r="A14" s="243" t="s">
        <v>51</v>
      </c>
      <c r="B14" s="243" t="s">
        <v>535</v>
      </c>
      <c r="C14" s="127" t="s">
        <v>533</v>
      </c>
      <c r="D14" s="241" t="s">
        <v>524</v>
      </c>
      <c r="E14" s="244">
        <v>1</v>
      </c>
      <c r="F14" s="245">
        <v>16.14</v>
      </c>
      <c r="G14" s="245">
        <f>ROUND(E14*F14,2)</f>
        <v>16.14</v>
      </c>
    </row>
    <row r="15" spans="1:7" s="56" customFormat="1">
      <c r="A15" s="243" t="s">
        <v>51</v>
      </c>
      <c r="B15" s="243" t="s">
        <v>536</v>
      </c>
      <c r="C15" s="128" t="s">
        <v>534</v>
      </c>
      <c r="D15" s="241" t="s">
        <v>524</v>
      </c>
      <c r="E15" s="244">
        <v>1</v>
      </c>
      <c r="F15" s="245">
        <v>18.59</v>
      </c>
      <c r="G15" s="245">
        <f>ROUND(E15*F15,2)</f>
        <v>18.59</v>
      </c>
    </row>
    <row r="16" spans="1:7" ht="25.5">
      <c r="A16" s="177" t="s">
        <v>21</v>
      </c>
      <c r="B16" s="177">
        <v>88247</v>
      </c>
      <c r="C16" s="179" t="s">
        <v>529</v>
      </c>
      <c r="D16" s="177" t="s">
        <v>530</v>
      </c>
      <c r="E16" s="250">
        <v>0.2</v>
      </c>
      <c r="F16" s="251">
        <v>21.96</v>
      </c>
      <c r="G16" s="252">
        <f>ROUND(F16*E16,2)</f>
        <v>4.3899999999999997</v>
      </c>
    </row>
    <row r="17" spans="1:7" ht="25.5">
      <c r="A17" s="253" t="s">
        <v>21</v>
      </c>
      <c r="B17" s="253">
        <v>88264</v>
      </c>
      <c r="C17" s="179" t="s">
        <v>531</v>
      </c>
      <c r="D17" s="254" t="s">
        <v>530</v>
      </c>
      <c r="E17" s="250">
        <v>0.3</v>
      </c>
      <c r="F17" s="255">
        <v>25.26</v>
      </c>
      <c r="G17" s="252">
        <f>ROUND(F17*E17,2)</f>
        <v>7.58</v>
      </c>
    </row>
    <row r="18" spans="1:7">
      <c r="A18" s="484"/>
      <c r="B18" s="484"/>
      <c r="C18" s="484"/>
      <c r="D18" s="484"/>
      <c r="E18" s="484"/>
      <c r="F18" s="484"/>
      <c r="G18" s="484"/>
    </row>
    <row r="19" spans="1:7">
      <c r="A19" s="484"/>
      <c r="B19" s="484"/>
      <c r="C19" s="484"/>
      <c r="D19" s="484"/>
      <c r="E19" s="484"/>
      <c r="F19" s="484"/>
      <c r="G19" s="484"/>
    </row>
    <row r="20" spans="1:7">
      <c r="A20" s="481" t="s">
        <v>11</v>
      </c>
      <c r="B20" s="481"/>
      <c r="C20" s="240" t="s">
        <v>521</v>
      </c>
      <c r="D20" s="240" t="s">
        <v>522</v>
      </c>
      <c r="E20" s="481" t="s">
        <v>12</v>
      </c>
      <c r="F20" s="481"/>
      <c r="G20" s="240" t="s">
        <v>523</v>
      </c>
    </row>
    <row r="21" spans="1:7" ht="39">
      <c r="A21" s="652">
        <v>2</v>
      </c>
      <c r="B21" s="652"/>
      <c r="C21" s="653" t="s">
        <v>548</v>
      </c>
      <c r="D21" s="258" t="s">
        <v>524</v>
      </c>
      <c r="E21" s="654" t="s">
        <v>549</v>
      </c>
      <c r="F21" s="654"/>
      <c r="G21" s="263">
        <f>SUM(G23:G27)</f>
        <v>42.459999999999994</v>
      </c>
    </row>
    <row r="22" spans="1:7" ht="25.5">
      <c r="A22" s="242" t="s">
        <v>12</v>
      </c>
      <c r="B22" s="242" t="s">
        <v>11</v>
      </c>
      <c r="C22" s="242" t="s">
        <v>525</v>
      </c>
      <c r="D22" s="242" t="s">
        <v>522</v>
      </c>
      <c r="E22" s="242" t="s">
        <v>526</v>
      </c>
      <c r="F22" s="242" t="s">
        <v>527</v>
      </c>
      <c r="G22" s="242" t="s">
        <v>528</v>
      </c>
    </row>
    <row r="23" spans="1:7">
      <c r="A23" s="74" t="s">
        <v>51</v>
      </c>
      <c r="B23" s="74" t="s">
        <v>545</v>
      </c>
      <c r="C23" s="249" t="s">
        <v>546</v>
      </c>
      <c r="D23" s="241" t="s">
        <v>524</v>
      </c>
      <c r="E23" s="76">
        <v>1</v>
      </c>
      <c r="F23" s="247">
        <v>2.98</v>
      </c>
      <c r="G23" s="248">
        <f>ROUND(F23*E23,2)</f>
        <v>2.98</v>
      </c>
    </row>
    <row r="24" spans="1:7" s="56" customFormat="1" ht="25.5">
      <c r="A24" s="74" t="s">
        <v>51</v>
      </c>
      <c r="B24" s="74" t="s">
        <v>535</v>
      </c>
      <c r="C24" s="246" t="str">
        <f>C14</f>
        <v>TOMADA 2P+T PADRAO NBR 14136 CORRENTE 20A-250V</v>
      </c>
      <c r="D24" s="241" t="s">
        <v>524</v>
      </c>
      <c r="E24" s="76">
        <v>1</v>
      </c>
      <c r="F24" s="247">
        <f>F14</f>
        <v>16.14</v>
      </c>
      <c r="G24" s="248">
        <f>ROUND(F24*E24,2)</f>
        <v>16.14</v>
      </c>
    </row>
    <row r="25" spans="1:7" s="56" customFormat="1">
      <c r="A25" s="74" t="s">
        <v>51</v>
      </c>
      <c r="B25" s="74" t="s">
        <v>543</v>
      </c>
      <c r="C25" s="249" t="s">
        <v>544</v>
      </c>
      <c r="D25" s="241" t="s">
        <v>524</v>
      </c>
      <c r="E25" s="76">
        <v>1</v>
      </c>
      <c r="F25" s="247">
        <v>9.17</v>
      </c>
      <c r="G25" s="248">
        <f>ROUND(F25*E25,2)</f>
        <v>9.17</v>
      </c>
    </row>
    <row r="26" spans="1:7" ht="25.5">
      <c r="A26" s="177" t="s">
        <v>21</v>
      </c>
      <c r="B26" s="177">
        <v>88247</v>
      </c>
      <c r="C26" s="179" t="s">
        <v>529</v>
      </c>
      <c r="D26" s="177" t="s">
        <v>530</v>
      </c>
      <c r="E26" s="250">
        <v>0.3</v>
      </c>
      <c r="F26" s="251">
        <f>F16</f>
        <v>21.96</v>
      </c>
      <c r="G26" s="252">
        <f>ROUND(F26*E26,2)</f>
        <v>6.59</v>
      </c>
    </row>
    <row r="27" spans="1:7" ht="25.5">
      <c r="A27" s="253" t="s">
        <v>21</v>
      </c>
      <c r="B27" s="253">
        <v>88264</v>
      </c>
      <c r="C27" s="179" t="s">
        <v>531</v>
      </c>
      <c r="D27" s="254" t="s">
        <v>530</v>
      </c>
      <c r="E27" s="250">
        <v>0.3</v>
      </c>
      <c r="F27" s="255">
        <f>F17</f>
        <v>25.26</v>
      </c>
      <c r="G27" s="255">
        <f>ROUND(F27*E27,2)</f>
        <v>7.58</v>
      </c>
    </row>
    <row r="28" spans="1:7">
      <c r="A28" s="484"/>
      <c r="B28" s="484"/>
      <c r="C28" s="484"/>
      <c r="D28" s="484"/>
      <c r="E28" s="484"/>
      <c r="F28" s="484"/>
      <c r="G28" s="484"/>
    </row>
    <row r="29" spans="1:7">
      <c r="A29" s="484"/>
      <c r="B29" s="484"/>
      <c r="C29" s="484"/>
      <c r="D29" s="484"/>
      <c r="E29" s="484"/>
      <c r="F29" s="484"/>
      <c r="G29" s="484"/>
    </row>
    <row r="30" spans="1:7">
      <c r="A30" s="481" t="s">
        <v>11</v>
      </c>
      <c r="B30" s="481"/>
      <c r="C30" s="240" t="s">
        <v>521</v>
      </c>
      <c r="D30" s="240" t="s">
        <v>522</v>
      </c>
      <c r="E30" s="481" t="s">
        <v>12</v>
      </c>
      <c r="F30" s="481"/>
      <c r="G30" s="240" t="s">
        <v>523</v>
      </c>
    </row>
    <row r="31" spans="1:7">
      <c r="A31" s="652">
        <v>3</v>
      </c>
      <c r="B31" s="652"/>
      <c r="C31" s="653" t="s">
        <v>550</v>
      </c>
      <c r="D31" s="258" t="s">
        <v>524</v>
      </c>
      <c r="E31" s="654" t="s">
        <v>549</v>
      </c>
      <c r="F31" s="654"/>
      <c r="G31" s="263">
        <f>SUM(G33:G36)</f>
        <v>36.22</v>
      </c>
    </row>
    <row r="32" spans="1:7" ht="25.5">
      <c r="A32" s="242" t="s">
        <v>12</v>
      </c>
      <c r="B32" s="242" t="s">
        <v>11</v>
      </c>
      <c r="C32" s="242" t="s">
        <v>525</v>
      </c>
      <c r="D32" s="242" t="s">
        <v>522</v>
      </c>
      <c r="E32" s="242" t="s">
        <v>526</v>
      </c>
      <c r="F32" s="242" t="s">
        <v>527</v>
      </c>
      <c r="G32" s="242" t="s">
        <v>528</v>
      </c>
    </row>
    <row r="33" spans="1:7">
      <c r="A33" s="256" t="s">
        <v>51</v>
      </c>
      <c r="B33" s="256" t="s">
        <v>551</v>
      </c>
      <c r="C33" s="257" t="s">
        <v>552</v>
      </c>
      <c r="D33" s="258" t="s">
        <v>39</v>
      </c>
      <c r="E33" s="259">
        <v>4.6699999999999998E-2</v>
      </c>
      <c r="F33" s="260">
        <v>0.22</v>
      </c>
      <c r="G33" s="261">
        <f>ROUND(F33*E33,2)</f>
        <v>0.01</v>
      </c>
    </row>
    <row r="34" spans="1:7" s="56" customFormat="1" ht="25.5">
      <c r="A34" s="216" t="s">
        <v>21</v>
      </c>
      <c r="B34" s="256">
        <v>88267</v>
      </c>
      <c r="C34" s="262" t="s">
        <v>553</v>
      </c>
      <c r="D34" s="258" t="s">
        <v>530</v>
      </c>
      <c r="E34" s="259">
        <v>0.5</v>
      </c>
      <c r="F34" s="260">
        <v>25.27</v>
      </c>
      <c r="G34" s="261">
        <f>ROUND(F34*E34,2)</f>
        <v>12.64</v>
      </c>
    </row>
    <row r="35" spans="1:7" ht="38.25">
      <c r="A35" s="216" t="s">
        <v>21</v>
      </c>
      <c r="B35" s="216">
        <v>88248</v>
      </c>
      <c r="C35" s="262" t="s">
        <v>554</v>
      </c>
      <c r="D35" s="216" t="s">
        <v>530</v>
      </c>
      <c r="E35" s="218">
        <v>0.5</v>
      </c>
      <c r="F35" s="263">
        <v>21.87</v>
      </c>
      <c r="G35" s="261">
        <f>ROUND(F35*E35,2)</f>
        <v>10.94</v>
      </c>
    </row>
    <row r="36" spans="1:7" ht="25.5">
      <c r="A36" s="256" t="s">
        <v>21</v>
      </c>
      <c r="B36" s="256">
        <v>88264</v>
      </c>
      <c r="C36" s="262" t="s">
        <v>531</v>
      </c>
      <c r="D36" s="264" t="s">
        <v>530</v>
      </c>
      <c r="E36" s="218">
        <v>0.5</v>
      </c>
      <c r="F36" s="260">
        <f>F27</f>
        <v>25.26</v>
      </c>
      <c r="G36" s="260">
        <f>ROUND(F36*E36,2)</f>
        <v>12.63</v>
      </c>
    </row>
    <row r="38" spans="1:7">
      <c r="A38" s="481" t="s">
        <v>11</v>
      </c>
      <c r="B38" s="481"/>
      <c r="C38" s="240" t="s">
        <v>521</v>
      </c>
      <c r="D38" s="240" t="s">
        <v>522</v>
      </c>
      <c r="E38" s="481" t="s">
        <v>12</v>
      </c>
      <c r="F38" s="481"/>
      <c r="G38" s="240" t="s">
        <v>523</v>
      </c>
    </row>
    <row r="39" spans="1:7">
      <c r="A39" s="652">
        <v>4</v>
      </c>
      <c r="B39" s="652"/>
      <c r="C39" s="653" t="s">
        <v>559</v>
      </c>
      <c r="D39" s="258" t="s">
        <v>39</v>
      </c>
      <c r="E39" s="654" t="s">
        <v>549</v>
      </c>
      <c r="F39" s="654"/>
      <c r="G39" s="263">
        <f t="shared" ref="G39" si="0">SUM(G41:G47)</f>
        <v>61.730000000000004</v>
      </c>
    </row>
    <row r="40" spans="1:7" ht="25.5">
      <c r="A40" s="242" t="s">
        <v>12</v>
      </c>
      <c r="B40" s="242" t="s">
        <v>11</v>
      </c>
      <c r="C40" s="242" t="s">
        <v>525</v>
      </c>
      <c r="D40" s="242" t="s">
        <v>522</v>
      </c>
      <c r="E40" s="242" t="s">
        <v>526</v>
      </c>
      <c r="F40" s="242" t="s">
        <v>527</v>
      </c>
      <c r="G40" s="242" t="s">
        <v>528</v>
      </c>
    </row>
    <row r="41" spans="1:7" ht="26.25">
      <c r="A41" s="256" t="s">
        <v>562</v>
      </c>
      <c r="B41" s="256">
        <v>2688</v>
      </c>
      <c r="C41" s="266" t="s">
        <v>566</v>
      </c>
      <c r="D41" s="258" t="s">
        <v>39</v>
      </c>
      <c r="E41" s="259">
        <v>1</v>
      </c>
      <c r="F41" s="260">
        <v>2.77</v>
      </c>
      <c r="G41" s="261">
        <f t="shared" ref="G41:G45" si="1">ROUND(F41*E41,2)</f>
        <v>2.77</v>
      </c>
    </row>
    <row r="42" spans="1:7" s="56" customFormat="1" ht="26.25">
      <c r="A42" s="256" t="s">
        <v>562</v>
      </c>
      <c r="B42" s="256">
        <v>370</v>
      </c>
      <c r="C42" s="267" t="s">
        <v>565</v>
      </c>
      <c r="D42" s="258" t="s">
        <v>32</v>
      </c>
      <c r="E42" s="259">
        <v>0.01</v>
      </c>
      <c r="F42" s="260">
        <v>50</v>
      </c>
      <c r="G42" s="261">
        <f t="shared" si="1"/>
        <v>0.5</v>
      </c>
    </row>
    <row r="43" spans="1:7">
      <c r="A43" s="216" t="s">
        <v>562</v>
      </c>
      <c r="B43" s="256">
        <v>1379</v>
      </c>
      <c r="C43" s="262" t="s">
        <v>563</v>
      </c>
      <c r="D43" s="258" t="s">
        <v>564</v>
      </c>
      <c r="E43" s="259">
        <v>0.05</v>
      </c>
      <c r="F43" s="260">
        <v>0.56000000000000005</v>
      </c>
      <c r="G43" s="261">
        <f t="shared" si="1"/>
        <v>0.03</v>
      </c>
    </row>
    <row r="44" spans="1:7" s="56" customFormat="1" ht="25.5">
      <c r="A44" s="216" t="s">
        <v>21</v>
      </c>
      <c r="B44" s="256">
        <v>88242</v>
      </c>
      <c r="C44" s="262" t="s">
        <v>560</v>
      </c>
      <c r="D44" s="258" t="s">
        <v>530</v>
      </c>
      <c r="E44" s="259">
        <v>0.25</v>
      </c>
      <c r="F44" s="260">
        <v>20.98</v>
      </c>
      <c r="G44" s="261">
        <f t="shared" si="1"/>
        <v>5.25</v>
      </c>
    </row>
    <row r="45" spans="1:7" s="56" customFormat="1" ht="25.5">
      <c r="A45" s="216" t="s">
        <v>21</v>
      </c>
      <c r="B45" s="256">
        <v>88309</v>
      </c>
      <c r="C45" s="262" t="s">
        <v>561</v>
      </c>
      <c r="D45" s="258" t="s">
        <v>530</v>
      </c>
      <c r="E45" s="259">
        <v>0.25</v>
      </c>
      <c r="F45" s="260">
        <v>24.16</v>
      </c>
      <c r="G45" s="261">
        <f t="shared" si="1"/>
        <v>6.04</v>
      </c>
    </row>
    <row r="46" spans="1:7" ht="25.5">
      <c r="A46" s="177" t="s">
        <v>21</v>
      </c>
      <c r="B46" s="177">
        <v>88247</v>
      </c>
      <c r="C46" s="179" t="s">
        <v>529</v>
      </c>
      <c r="D46" s="177" t="s">
        <v>530</v>
      </c>
      <c r="E46" s="250">
        <v>1</v>
      </c>
      <c r="F46" s="251">
        <f>F34</f>
        <v>25.27</v>
      </c>
      <c r="G46" s="252">
        <f>ROUND(F46*E46,2)</f>
        <v>25.27</v>
      </c>
    </row>
    <row r="47" spans="1:7" ht="25.5">
      <c r="A47" s="256" t="s">
        <v>21</v>
      </c>
      <c r="B47" s="256">
        <v>88264</v>
      </c>
      <c r="C47" s="262" t="s">
        <v>531</v>
      </c>
      <c r="D47" s="264" t="s">
        <v>530</v>
      </c>
      <c r="E47" s="218">
        <v>1</v>
      </c>
      <c r="F47" s="260">
        <f>F35</f>
        <v>21.87</v>
      </c>
      <c r="G47" s="260">
        <f>ROUND(F47*E47,2)</f>
        <v>21.87</v>
      </c>
    </row>
    <row r="49" spans="1:7">
      <c r="A49" s="481" t="s">
        <v>11</v>
      </c>
      <c r="B49" s="481"/>
      <c r="C49" s="240" t="s">
        <v>521</v>
      </c>
      <c r="D49" s="240" t="s">
        <v>522</v>
      </c>
      <c r="E49" s="481" t="s">
        <v>12</v>
      </c>
      <c r="F49" s="481"/>
      <c r="G49" s="240" t="s">
        <v>523</v>
      </c>
    </row>
    <row r="50" spans="1:7" ht="26.25">
      <c r="A50" s="652">
        <v>5</v>
      </c>
      <c r="B50" s="652"/>
      <c r="C50" s="653" t="s">
        <v>568</v>
      </c>
      <c r="D50" s="258" t="s">
        <v>524</v>
      </c>
      <c r="E50" s="654" t="s">
        <v>549</v>
      </c>
      <c r="F50" s="654"/>
      <c r="G50" s="263">
        <f>SUM(G52:G53)</f>
        <v>22.98</v>
      </c>
    </row>
    <row r="51" spans="1:7" ht="25.5">
      <c r="A51" s="242" t="s">
        <v>12</v>
      </c>
      <c r="B51" s="242" t="s">
        <v>11</v>
      </c>
      <c r="C51" s="242" t="s">
        <v>525</v>
      </c>
      <c r="D51" s="242" t="s">
        <v>522</v>
      </c>
      <c r="E51" s="242" t="s">
        <v>526</v>
      </c>
      <c r="F51" s="242" t="s">
        <v>527</v>
      </c>
      <c r="G51" s="242" t="s">
        <v>528</v>
      </c>
    </row>
    <row r="52" spans="1:7" ht="26.25">
      <c r="A52" s="256" t="s">
        <v>562</v>
      </c>
      <c r="B52" s="256">
        <v>39387</v>
      </c>
      <c r="C52" s="266" t="s">
        <v>567</v>
      </c>
      <c r="D52" s="241" t="s">
        <v>524</v>
      </c>
      <c r="E52" s="259">
        <v>1</v>
      </c>
      <c r="F52" s="260">
        <v>18.940000000000001</v>
      </c>
      <c r="G52" s="261">
        <f t="shared" ref="G52" si="2">ROUND(F52*E52,2)</f>
        <v>18.940000000000001</v>
      </c>
    </row>
    <row r="53" spans="1:7" ht="25.5">
      <c r="A53" s="256" t="s">
        <v>21</v>
      </c>
      <c r="B53" s="256">
        <v>88264</v>
      </c>
      <c r="C53" s="262" t="s">
        <v>531</v>
      </c>
      <c r="D53" s="264" t="s">
        <v>530</v>
      </c>
      <c r="E53" s="218">
        <v>0.16</v>
      </c>
      <c r="F53" s="260">
        <f>F46</f>
        <v>25.27</v>
      </c>
      <c r="G53" s="260">
        <f>ROUND(F53*E53,2)</f>
        <v>4.04</v>
      </c>
    </row>
    <row r="55" spans="1:7">
      <c r="A55" s="481" t="s">
        <v>11</v>
      </c>
      <c r="B55" s="481"/>
      <c r="C55" s="240" t="s">
        <v>521</v>
      </c>
      <c r="D55" s="240" t="s">
        <v>522</v>
      </c>
      <c r="E55" s="481" t="s">
        <v>12</v>
      </c>
      <c r="F55" s="481"/>
      <c r="G55" s="240" t="s">
        <v>523</v>
      </c>
    </row>
    <row r="56" spans="1:7" ht="26.25">
      <c r="A56" s="652">
        <v>6</v>
      </c>
      <c r="B56" s="652"/>
      <c r="C56" s="653" t="s">
        <v>634</v>
      </c>
      <c r="D56" s="258" t="s">
        <v>524</v>
      </c>
      <c r="E56" s="654" t="s">
        <v>549</v>
      </c>
      <c r="F56" s="654"/>
      <c r="G56" s="263">
        <f>SUM(G58:G61)</f>
        <v>690.92000000000007</v>
      </c>
    </row>
    <row r="57" spans="1:7" ht="25.5">
      <c r="A57" s="242" t="s">
        <v>12</v>
      </c>
      <c r="B57" s="242" t="s">
        <v>11</v>
      </c>
      <c r="C57" s="242" t="s">
        <v>525</v>
      </c>
      <c r="D57" s="242" t="s">
        <v>522</v>
      </c>
      <c r="E57" s="242" t="s">
        <v>526</v>
      </c>
      <c r="F57" s="242" t="s">
        <v>527</v>
      </c>
      <c r="G57" s="242" t="s">
        <v>528</v>
      </c>
    </row>
    <row r="58" spans="1:7" ht="26.25">
      <c r="A58" s="256" t="s">
        <v>633</v>
      </c>
      <c r="B58" s="256" t="s">
        <v>187</v>
      </c>
      <c r="C58" s="266" t="s">
        <v>634</v>
      </c>
      <c r="D58" s="241" t="s">
        <v>524</v>
      </c>
      <c r="E58" s="259">
        <v>1</v>
      </c>
      <c r="F58" s="260">
        <v>650</v>
      </c>
      <c r="G58" s="261">
        <f t="shared" ref="G58:G59" si="3">ROUND(F58*E58,2)</f>
        <v>650</v>
      </c>
    </row>
    <row r="59" spans="1:7" s="56" customFormat="1" ht="25.5">
      <c r="A59" s="256" t="s">
        <v>51</v>
      </c>
      <c r="B59" s="256" t="s">
        <v>635</v>
      </c>
      <c r="C59" s="268" t="s">
        <v>636</v>
      </c>
      <c r="D59" s="241" t="s">
        <v>564</v>
      </c>
      <c r="E59" s="259">
        <v>0.5</v>
      </c>
      <c r="F59" s="260">
        <v>34.67</v>
      </c>
      <c r="G59" s="261">
        <f t="shared" si="3"/>
        <v>17.34</v>
      </c>
    </row>
    <row r="60" spans="1:7" s="56" customFormat="1" ht="25.5">
      <c r="A60" s="216" t="s">
        <v>21</v>
      </c>
      <c r="B60" s="256">
        <v>88267</v>
      </c>
      <c r="C60" s="262" t="s">
        <v>553</v>
      </c>
      <c r="D60" s="258" t="s">
        <v>530</v>
      </c>
      <c r="E60" s="259">
        <v>0.5</v>
      </c>
      <c r="F60" s="260">
        <v>25.27</v>
      </c>
      <c r="G60" s="261">
        <f>ROUND(F60*E60,2)</f>
        <v>12.64</v>
      </c>
    </row>
    <row r="61" spans="1:7" ht="38.25">
      <c r="A61" s="216" t="s">
        <v>21</v>
      </c>
      <c r="B61" s="216">
        <v>88248</v>
      </c>
      <c r="C61" s="262" t="s">
        <v>554</v>
      </c>
      <c r="D61" s="216" t="s">
        <v>530</v>
      </c>
      <c r="E61" s="218">
        <v>0.5</v>
      </c>
      <c r="F61" s="263">
        <v>21.87</v>
      </c>
      <c r="G61" s="260">
        <f>ROUND(F61*E61,2)</f>
        <v>10.94</v>
      </c>
    </row>
    <row r="63" spans="1:7">
      <c r="A63" s="481" t="s">
        <v>11</v>
      </c>
      <c r="B63" s="481"/>
      <c r="C63" s="265" t="s">
        <v>521</v>
      </c>
      <c r="D63" s="265" t="s">
        <v>522</v>
      </c>
      <c r="E63" s="481" t="s">
        <v>12</v>
      </c>
      <c r="F63" s="481"/>
      <c r="G63" s="265" t="s">
        <v>523</v>
      </c>
    </row>
    <row r="64" spans="1:7" ht="26.25">
      <c r="A64" s="652">
        <v>7</v>
      </c>
      <c r="B64" s="652"/>
      <c r="C64" s="653" t="s">
        <v>776</v>
      </c>
      <c r="D64" s="258" t="s">
        <v>22</v>
      </c>
      <c r="E64" s="654" t="s">
        <v>549</v>
      </c>
      <c r="F64" s="654"/>
      <c r="G64" s="263">
        <f>SUM(G66:G67)</f>
        <v>45.59</v>
      </c>
    </row>
    <row r="65" spans="1:7" ht="25.5">
      <c r="A65" s="242" t="s">
        <v>12</v>
      </c>
      <c r="B65" s="242" t="s">
        <v>11</v>
      </c>
      <c r="C65" s="242" t="s">
        <v>525</v>
      </c>
      <c r="D65" s="242" t="s">
        <v>522</v>
      </c>
      <c r="E65" s="242" t="s">
        <v>526</v>
      </c>
      <c r="F65" s="242" t="s">
        <v>527</v>
      </c>
      <c r="G65" s="242" t="s">
        <v>528</v>
      </c>
    </row>
    <row r="66" spans="1:7" ht="25.5">
      <c r="A66" s="216" t="s">
        <v>21</v>
      </c>
      <c r="B66" s="412">
        <v>88315</v>
      </c>
      <c r="C66" s="262" t="s">
        <v>777</v>
      </c>
      <c r="D66" s="258" t="s">
        <v>530</v>
      </c>
      <c r="E66" s="259">
        <v>1</v>
      </c>
      <c r="F66" s="413">
        <v>24.47</v>
      </c>
      <c r="G66" s="261">
        <f>ROUND(F66*E66,2)</f>
        <v>24.47</v>
      </c>
    </row>
    <row r="67" spans="1:7" ht="25.5">
      <c r="A67" s="216" t="s">
        <v>21</v>
      </c>
      <c r="B67" s="412">
        <v>88316</v>
      </c>
      <c r="C67" s="262" t="s">
        <v>778</v>
      </c>
      <c r="D67" s="216" t="s">
        <v>530</v>
      </c>
      <c r="E67" s="218">
        <v>1</v>
      </c>
      <c r="F67" s="413">
        <v>21.12</v>
      </c>
      <c r="G67" s="260">
        <f>ROUND(F67*E67,2)</f>
        <v>21.12</v>
      </c>
    </row>
    <row r="69" spans="1:7">
      <c r="A69" s="481" t="s">
        <v>11</v>
      </c>
      <c r="B69" s="481"/>
      <c r="C69" s="418" t="s">
        <v>521</v>
      </c>
      <c r="D69" s="418" t="s">
        <v>522</v>
      </c>
      <c r="E69" s="481" t="s">
        <v>12</v>
      </c>
      <c r="F69" s="481"/>
      <c r="G69" s="418" t="s">
        <v>523</v>
      </c>
    </row>
    <row r="70" spans="1:7" ht="26.25">
      <c r="A70" s="652">
        <v>8</v>
      </c>
      <c r="B70" s="652"/>
      <c r="C70" s="653" t="s">
        <v>965</v>
      </c>
      <c r="D70" s="258" t="s">
        <v>22</v>
      </c>
      <c r="E70" s="654" t="s">
        <v>549</v>
      </c>
      <c r="F70" s="654"/>
      <c r="G70" s="263">
        <f>SUM(G72:G74)</f>
        <v>337.14</v>
      </c>
    </row>
    <row r="71" spans="1:7" ht="25.5">
      <c r="A71" s="242" t="s">
        <v>12</v>
      </c>
      <c r="B71" s="242" t="s">
        <v>11</v>
      </c>
      <c r="C71" s="242" t="s">
        <v>525</v>
      </c>
      <c r="D71" s="242" t="s">
        <v>522</v>
      </c>
      <c r="E71" s="242" t="s">
        <v>526</v>
      </c>
      <c r="F71" s="242" t="s">
        <v>527</v>
      </c>
      <c r="G71" s="242" t="s">
        <v>528</v>
      </c>
    </row>
    <row r="72" spans="1:7" s="56" customFormat="1" ht="25.5">
      <c r="A72" s="460" t="s">
        <v>953</v>
      </c>
      <c r="B72" s="460" t="s">
        <v>187</v>
      </c>
      <c r="C72" s="461" t="s">
        <v>965</v>
      </c>
      <c r="D72" s="460" t="s">
        <v>522</v>
      </c>
      <c r="E72" s="462">
        <v>1</v>
      </c>
      <c r="F72" s="464">
        <v>290</v>
      </c>
      <c r="G72" s="261">
        <f>ROUND(F72*E72,2)</f>
        <v>290</v>
      </c>
    </row>
    <row r="73" spans="1:7" ht="25.5">
      <c r="A73" s="216" t="s">
        <v>21</v>
      </c>
      <c r="B73" s="256">
        <v>88267</v>
      </c>
      <c r="C73" s="262" t="s">
        <v>553</v>
      </c>
      <c r="D73" s="258" t="s">
        <v>530</v>
      </c>
      <c r="E73" s="259">
        <v>1</v>
      </c>
      <c r="F73" s="260">
        <v>25.27</v>
      </c>
      <c r="G73" s="261">
        <f>ROUND(F73*E73,2)</f>
        <v>25.27</v>
      </c>
    </row>
    <row r="74" spans="1:7" ht="38.25">
      <c r="A74" s="216" t="s">
        <v>21</v>
      </c>
      <c r="B74" s="216">
        <v>88248</v>
      </c>
      <c r="C74" s="262" t="s">
        <v>554</v>
      </c>
      <c r="D74" s="216" t="s">
        <v>530</v>
      </c>
      <c r="E74" s="218">
        <v>1</v>
      </c>
      <c r="F74" s="263">
        <v>21.87</v>
      </c>
      <c r="G74" s="260">
        <f>ROUND(F74*E74,2)</f>
        <v>21.87</v>
      </c>
    </row>
    <row r="76" spans="1:7">
      <c r="A76" s="481" t="s">
        <v>11</v>
      </c>
      <c r="B76" s="481"/>
      <c r="C76" s="463" t="s">
        <v>521</v>
      </c>
      <c r="D76" s="463" t="s">
        <v>522</v>
      </c>
      <c r="E76" s="481" t="s">
        <v>12</v>
      </c>
      <c r="F76" s="481"/>
      <c r="G76" s="463" t="s">
        <v>523</v>
      </c>
    </row>
    <row r="77" spans="1:7">
      <c r="A77" s="652">
        <v>9</v>
      </c>
      <c r="B77" s="652"/>
      <c r="C77" s="653" t="s">
        <v>967</v>
      </c>
      <c r="D77" s="258" t="s">
        <v>22</v>
      </c>
      <c r="E77" s="654" t="s">
        <v>549</v>
      </c>
      <c r="F77" s="654"/>
      <c r="G77" s="263">
        <f>SUM(G79:G81)</f>
        <v>208.69000000000003</v>
      </c>
    </row>
    <row r="78" spans="1:7" ht="25.5">
      <c r="A78" s="242" t="s">
        <v>12</v>
      </c>
      <c r="B78" s="242" t="s">
        <v>11</v>
      </c>
      <c r="C78" s="242" t="s">
        <v>525</v>
      </c>
      <c r="D78" s="242" t="s">
        <v>522</v>
      </c>
      <c r="E78" s="242" t="s">
        <v>526</v>
      </c>
      <c r="F78" s="242" t="s">
        <v>527</v>
      </c>
      <c r="G78" s="242" t="s">
        <v>528</v>
      </c>
    </row>
    <row r="79" spans="1:7">
      <c r="A79" s="460" t="s">
        <v>953</v>
      </c>
      <c r="B79" s="460" t="s">
        <v>187</v>
      </c>
      <c r="C79" s="461" t="s">
        <v>968</v>
      </c>
      <c r="D79" s="460" t="s">
        <v>522</v>
      </c>
      <c r="E79" s="462">
        <v>1</v>
      </c>
      <c r="F79" s="464">
        <v>161.55000000000001</v>
      </c>
      <c r="G79" s="261">
        <f>ROUND(F79*E79,2)</f>
        <v>161.55000000000001</v>
      </c>
    </row>
    <row r="80" spans="1:7" ht="25.5">
      <c r="A80" s="216" t="s">
        <v>21</v>
      </c>
      <c r="B80" s="256">
        <v>88267</v>
      </c>
      <c r="C80" s="262" t="s">
        <v>553</v>
      </c>
      <c r="D80" s="258" t="s">
        <v>530</v>
      </c>
      <c r="E80" s="259">
        <v>1</v>
      </c>
      <c r="F80" s="260">
        <v>25.27</v>
      </c>
      <c r="G80" s="261">
        <f>ROUND(F80*E80,2)</f>
        <v>25.27</v>
      </c>
    </row>
    <row r="81" spans="1:7" ht="38.25">
      <c r="A81" s="216" t="s">
        <v>21</v>
      </c>
      <c r="B81" s="216">
        <v>88248</v>
      </c>
      <c r="C81" s="262" t="s">
        <v>554</v>
      </c>
      <c r="D81" s="216" t="s">
        <v>530</v>
      </c>
      <c r="E81" s="218">
        <v>1</v>
      </c>
      <c r="F81" s="263">
        <v>21.87</v>
      </c>
      <c r="G81" s="260">
        <f>ROUND(F81*E81,2)</f>
        <v>21.87</v>
      </c>
    </row>
  </sheetData>
  <mergeCells count="45">
    <mergeCell ref="E21:F21"/>
    <mergeCell ref="A28:G29"/>
    <mergeCell ref="A30:B30"/>
    <mergeCell ref="E30:F30"/>
    <mergeCell ref="A49:B49"/>
    <mergeCell ref="E49:F49"/>
    <mergeCell ref="A1:G4"/>
    <mergeCell ref="A6:B6"/>
    <mergeCell ref="C6:F6"/>
    <mergeCell ref="A7:B7"/>
    <mergeCell ref="C7:F7"/>
    <mergeCell ref="A8:B8"/>
    <mergeCell ref="C8:F8"/>
    <mergeCell ref="A38:B38"/>
    <mergeCell ref="E38:F38"/>
    <mergeCell ref="A39:B39"/>
    <mergeCell ref="E39:F39"/>
    <mergeCell ref="A31:B31"/>
    <mergeCell ref="E31:F31"/>
    <mergeCell ref="A10:B10"/>
    <mergeCell ref="E10:F10"/>
    <mergeCell ref="A11:B11"/>
    <mergeCell ref="E11:F11"/>
    <mergeCell ref="A18:G19"/>
    <mergeCell ref="A20:B20"/>
    <mergeCell ref="E20:F20"/>
    <mergeCell ref="A21:B21"/>
    <mergeCell ref="A50:B50"/>
    <mergeCell ref="E50:F50"/>
    <mergeCell ref="A63:B63"/>
    <mergeCell ref="E63:F63"/>
    <mergeCell ref="A64:B64"/>
    <mergeCell ref="E64:F64"/>
    <mergeCell ref="A55:B55"/>
    <mergeCell ref="E55:F55"/>
    <mergeCell ref="A56:B56"/>
    <mergeCell ref="E56:F56"/>
    <mergeCell ref="A76:B76"/>
    <mergeCell ref="E76:F76"/>
    <mergeCell ref="A77:B77"/>
    <mergeCell ref="E77:F77"/>
    <mergeCell ref="A69:B69"/>
    <mergeCell ref="E69:F69"/>
    <mergeCell ref="A70:B70"/>
    <mergeCell ref="E70:F70"/>
  </mergeCells>
  <pageMargins left="0.51181102362204722" right="0.51181102362204722" top="1.1811023622047245" bottom="0.39370078740157483" header="0.19685039370078741" footer="0"/>
  <pageSetup paperSize="9" scale="81" fitToHeight="0" orientation="portrait" verticalDpi="0" r:id="rId1"/>
  <headerFooter>
    <oddHeader>&amp;C&amp;G</oddHeader>
    <oddFooter>&amp;R&amp;P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0A7B3-D848-4463-B6C2-962E1FB53BEE}">
  <dimension ref="A1:R197"/>
  <sheetViews>
    <sheetView topLeftCell="A97" zoomScale="76" zoomScaleNormal="76" workbookViewId="0">
      <selection activeCell="A13" sqref="A13:I183"/>
    </sheetView>
  </sheetViews>
  <sheetFormatPr defaultColWidth="11.85546875" defaultRowHeight="15"/>
  <cols>
    <col min="1" max="2" width="11.85546875" style="120"/>
    <col min="3" max="3" width="14.7109375" style="120" customWidth="1"/>
    <col min="4" max="4" width="58.28515625" style="120" customWidth="1"/>
    <col min="5" max="6" width="8.5703125" style="120" customWidth="1"/>
    <col min="7" max="7" width="10.28515625" style="120" customWidth="1"/>
    <col min="8" max="8" width="9" style="167" customWidth="1"/>
    <col min="9" max="9" width="15.140625" style="169" customWidth="1"/>
    <col min="10" max="10" width="35.28515625" style="120" customWidth="1"/>
    <col min="11" max="16384" width="11.85546875" style="120"/>
  </cols>
  <sheetData>
    <row r="1" spans="1:9" ht="15" customHeight="1">
      <c r="A1" s="490" t="s">
        <v>0</v>
      </c>
      <c r="B1" s="491"/>
      <c r="C1" s="491"/>
      <c r="D1" s="491"/>
      <c r="E1" s="491"/>
      <c r="F1" s="491"/>
      <c r="G1" s="491"/>
      <c r="H1" s="491"/>
      <c r="I1" s="492"/>
    </row>
    <row r="2" spans="1:9">
      <c r="A2" s="493"/>
      <c r="B2" s="494"/>
      <c r="C2" s="494"/>
      <c r="D2" s="494"/>
      <c r="E2" s="494"/>
      <c r="F2" s="494"/>
      <c r="G2" s="494"/>
      <c r="H2" s="494"/>
      <c r="I2" s="495"/>
    </row>
    <row r="3" spans="1:9">
      <c r="A3" s="493"/>
      <c r="B3" s="494"/>
      <c r="C3" s="494"/>
      <c r="D3" s="494"/>
      <c r="E3" s="494"/>
      <c r="F3" s="494"/>
      <c r="G3" s="494"/>
      <c r="H3" s="494"/>
      <c r="I3" s="495"/>
    </row>
    <row r="4" spans="1:9">
      <c r="A4" s="496"/>
      <c r="B4" s="497"/>
      <c r="C4" s="497"/>
      <c r="D4" s="497"/>
      <c r="E4" s="497"/>
      <c r="F4" s="497"/>
      <c r="G4" s="497"/>
      <c r="H4" s="497"/>
      <c r="I4" s="498"/>
    </row>
    <row r="5" spans="1:9">
      <c r="A5" s="3"/>
      <c r="B5" s="3"/>
      <c r="C5" s="3"/>
      <c r="D5" s="4"/>
      <c r="E5" s="5"/>
      <c r="F5" s="6"/>
      <c r="G5" s="7"/>
      <c r="H5" s="8"/>
      <c r="I5" s="9"/>
    </row>
    <row r="6" spans="1:9" ht="25.5" customHeight="1">
      <c r="A6" s="468" t="s">
        <v>1</v>
      </c>
      <c r="B6" s="499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9" ht="25.5" hidden="1" customHeight="1">
      <c r="A7" s="469" t="s">
        <v>4</v>
      </c>
      <c r="B7" s="500"/>
      <c r="C7" s="471" t="s">
        <v>5</v>
      </c>
      <c r="D7" s="471"/>
      <c r="E7" s="471"/>
      <c r="F7" s="471"/>
      <c r="G7" s="471"/>
      <c r="H7" s="12" t="s">
        <v>6</v>
      </c>
      <c r="I7" s="13"/>
    </row>
    <row r="8" spans="1:9" ht="15" hidden="1" customHeight="1">
      <c r="A8" s="465" t="s">
        <v>7</v>
      </c>
      <c r="B8" s="489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9" hidden="1">
      <c r="A9" s="5"/>
      <c r="B9" s="5"/>
      <c r="C9" s="5"/>
      <c r="D9" s="4"/>
      <c r="E9" s="5"/>
      <c r="F9" s="6"/>
      <c r="G9" s="7"/>
      <c r="H9" s="8"/>
      <c r="I9" s="9"/>
    </row>
    <row r="10" spans="1:9" ht="51" hidden="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9" hidden="1">
      <c r="A11" s="121">
        <v>1</v>
      </c>
      <c r="B11" s="122"/>
      <c r="C11" s="122"/>
      <c r="D11" s="123" t="s">
        <v>19</v>
      </c>
      <c r="E11" s="122"/>
      <c r="F11" s="122"/>
      <c r="G11" s="122"/>
      <c r="H11" s="124"/>
      <c r="I11" s="125">
        <f>I12</f>
        <v>2017.13</v>
      </c>
    </row>
    <row r="12" spans="1:9" hidden="1">
      <c r="A12" s="126" t="s">
        <v>20</v>
      </c>
      <c r="B12" s="127" t="s">
        <v>196</v>
      </c>
      <c r="C12" s="128" t="s">
        <v>51</v>
      </c>
      <c r="D12" s="127" t="s">
        <v>197</v>
      </c>
      <c r="E12" s="129">
        <v>2.5</v>
      </c>
      <c r="F12" s="126" t="s">
        <v>22</v>
      </c>
      <c r="G12" s="127">
        <v>633.57000000000005</v>
      </c>
      <c r="H12" s="130">
        <f>ROUND(G12+(G12*$I$6),2)</f>
        <v>806.85</v>
      </c>
      <c r="I12" s="131">
        <f>ROUND(H12*E12,2)</f>
        <v>2017.13</v>
      </c>
    </row>
    <row r="13" spans="1:9">
      <c r="A13" s="132"/>
      <c r="B13" s="132"/>
      <c r="C13" s="132"/>
      <c r="D13" s="133" t="s">
        <v>282</v>
      </c>
      <c r="E13" s="132"/>
      <c r="F13" s="132"/>
      <c r="G13" s="132"/>
      <c r="H13" s="134"/>
      <c r="I13" s="420">
        <f>I14+I107</f>
        <v>82116.959999999992</v>
      </c>
    </row>
    <row r="14" spans="1:9">
      <c r="A14" s="135"/>
      <c r="B14" s="135"/>
      <c r="C14" s="135"/>
      <c r="D14" s="136" t="s">
        <v>24</v>
      </c>
      <c r="E14" s="135"/>
      <c r="F14" s="135"/>
      <c r="G14" s="135"/>
      <c r="H14" s="137"/>
      <c r="I14" s="138">
        <f>I15+I36+I45+I53+I62+I71+I78+I83+I89+I101</f>
        <v>67123.179999999993</v>
      </c>
    </row>
    <row r="15" spans="1:9">
      <c r="A15" s="139">
        <v>23</v>
      </c>
      <c r="B15" s="122"/>
      <c r="C15" s="122"/>
      <c r="D15" s="123" t="s">
        <v>25</v>
      </c>
      <c r="E15" s="122"/>
      <c r="F15" s="122"/>
      <c r="G15" s="122"/>
      <c r="H15" s="124"/>
      <c r="I15" s="125">
        <f>SUM(I17:I35)</f>
        <v>3840.3899999999994</v>
      </c>
    </row>
    <row r="16" spans="1:9">
      <c r="A16" s="140" t="s">
        <v>283</v>
      </c>
      <c r="B16" s="127"/>
      <c r="C16" s="127"/>
      <c r="D16" s="141" t="s">
        <v>27</v>
      </c>
      <c r="E16" s="127"/>
      <c r="F16" s="127"/>
      <c r="G16" s="127"/>
      <c r="H16" s="130"/>
      <c r="I16" s="131"/>
    </row>
    <row r="17" spans="1:10" s="173" customFormat="1" ht="25.5">
      <c r="A17" s="382" t="s">
        <v>284</v>
      </c>
      <c r="B17" s="382" t="s">
        <v>29</v>
      </c>
      <c r="C17" s="382" t="s">
        <v>30</v>
      </c>
      <c r="D17" s="383" t="s">
        <v>31</v>
      </c>
      <c r="E17" s="384">
        <v>1.64</v>
      </c>
      <c r="F17" s="382" t="s">
        <v>32</v>
      </c>
      <c r="G17" s="385">
        <f>'NÚCLEO 01'!$G$17</f>
        <v>300.23</v>
      </c>
      <c r="H17" s="386">
        <f t="shared" ref="H17:H22" si="0">ROUND(G17+(G17*$I$6),2)</f>
        <v>382.34</v>
      </c>
      <c r="I17" s="327">
        <f t="shared" ref="I17:I34" si="1">ROUND(H17*E17,2)</f>
        <v>627.04</v>
      </c>
      <c r="J17" s="301">
        <f>I107</f>
        <v>14993.779999999997</v>
      </c>
    </row>
    <row r="18" spans="1:10" s="173" customFormat="1">
      <c r="A18" s="382" t="s">
        <v>285</v>
      </c>
      <c r="B18" s="382" t="s">
        <v>34</v>
      </c>
      <c r="C18" s="382" t="s">
        <v>30</v>
      </c>
      <c r="D18" s="383" t="s">
        <v>35</v>
      </c>
      <c r="E18" s="384">
        <v>12</v>
      </c>
      <c r="F18" s="382" t="s">
        <v>22</v>
      </c>
      <c r="G18" s="385">
        <f>'NÚCLEO 01'!$G$18</f>
        <v>4.5</v>
      </c>
      <c r="H18" s="386">
        <f t="shared" si="0"/>
        <v>5.73</v>
      </c>
      <c r="I18" s="327">
        <f t="shared" si="1"/>
        <v>68.760000000000005</v>
      </c>
    </row>
    <row r="19" spans="1:10" s="173" customFormat="1" ht="25.5">
      <c r="A19" s="387" t="s">
        <v>286</v>
      </c>
      <c r="B19" s="387" t="s">
        <v>37</v>
      </c>
      <c r="C19" s="387" t="s">
        <v>30</v>
      </c>
      <c r="D19" s="388" t="s">
        <v>38</v>
      </c>
      <c r="E19" s="389">
        <v>30</v>
      </c>
      <c r="F19" s="387" t="s">
        <v>39</v>
      </c>
      <c r="G19" s="385">
        <f>'NÚCLEO 01'!$G$19</f>
        <v>6</v>
      </c>
      <c r="H19" s="386">
        <f t="shared" si="0"/>
        <v>7.64</v>
      </c>
      <c r="I19" s="327">
        <f t="shared" si="1"/>
        <v>229.2</v>
      </c>
    </row>
    <row r="20" spans="1:10" s="173" customFormat="1">
      <c r="A20" s="387" t="s">
        <v>287</v>
      </c>
      <c r="B20" s="387" t="s">
        <v>41</v>
      </c>
      <c r="C20" s="387" t="s">
        <v>30</v>
      </c>
      <c r="D20" s="388" t="s">
        <v>42</v>
      </c>
      <c r="E20" s="389">
        <v>78.94</v>
      </c>
      <c r="F20" s="387" t="s">
        <v>22</v>
      </c>
      <c r="G20" s="385">
        <f>'NÚCLEO 01'!$G$20</f>
        <v>4.21</v>
      </c>
      <c r="H20" s="386">
        <f t="shared" si="0"/>
        <v>5.36</v>
      </c>
      <c r="I20" s="327">
        <f t="shared" si="1"/>
        <v>423.12</v>
      </c>
    </row>
    <row r="21" spans="1:10" s="173" customFormat="1">
      <c r="A21" s="387" t="s">
        <v>288</v>
      </c>
      <c r="B21" s="387" t="s">
        <v>44</v>
      </c>
      <c r="C21" s="387" t="s">
        <v>30</v>
      </c>
      <c r="D21" s="388" t="s">
        <v>45</v>
      </c>
      <c r="E21" s="389">
        <v>4</v>
      </c>
      <c r="F21" s="387" t="s">
        <v>15</v>
      </c>
      <c r="G21" s="385">
        <f>'NÚCLEO 01'!$G$21</f>
        <v>9.27</v>
      </c>
      <c r="H21" s="386">
        <f t="shared" si="0"/>
        <v>11.81</v>
      </c>
      <c r="I21" s="327">
        <f t="shared" si="1"/>
        <v>47.24</v>
      </c>
    </row>
    <row r="22" spans="1:10" s="173" customFormat="1">
      <c r="A22" s="387" t="s">
        <v>289</v>
      </c>
      <c r="B22" s="387" t="s">
        <v>47</v>
      </c>
      <c r="C22" s="387" t="s">
        <v>30</v>
      </c>
      <c r="D22" s="388" t="s">
        <v>48</v>
      </c>
      <c r="E22" s="389">
        <v>2</v>
      </c>
      <c r="F22" s="387" t="s">
        <v>15</v>
      </c>
      <c r="G22" s="385">
        <f>'NÚCLEO 01'!$G$22</f>
        <v>40.18</v>
      </c>
      <c r="H22" s="386">
        <f t="shared" si="0"/>
        <v>51.17</v>
      </c>
      <c r="I22" s="327">
        <f t="shared" si="1"/>
        <v>102.34</v>
      </c>
    </row>
    <row r="23" spans="1:10" s="173" customFormat="1">
      <c r="A23" s="387" t="s">
        <v>290</v>
      </c>
      <c r="B23" s="390" t="s">
        <v>50</v>
      </c>
      <c r="C23" s="390" t="s">
        <v>51</v>
      </c>
      <c r="D23" s="391" t="s">
        <v>52</v>
      </c>
      <c r="E23" s="392">
        <v>2</v>
      </c>
      <c r="F23" s="387" t="s">
        <v>15</v>
      </c>
      <c r="G23" s="385">
        <f>'NÚCLEO 01'!G23</f>
        <v>14.47</v>
      </c>
      <c r="H23" s="386">
        <f>ROUND(G23+(G23*$I$6),2)</f>
        <v>18.43</v>
      </c>
      <c r="I23" s="327">
        <f t="shared" si="1"/>
        <v>36.86</v>
      </c>
    </row>
    <row r="24" spans="1:10" s="173" customFormat="1">
      <c r="A24" s="387" t="s">
        <v>291</v>
      </c>
      <c r="B24" s="390" t="s">
        <v>54</v>
      </c>
      <c r="C24" s="390" t="s">
        <v>51</v>
      </c>
      <c r="D24" s="391" t="s">
        <v>55</v>
      </c>
      <c r="E24" s="392">
        <v>12</v>
      </c>
      <c r="F24" s="387" t="s">
        <v>15</v>
      </c>
      <c r="G24" s="385">
        <f>'NÚCLEO 01'!$G$24</f>
        <v>5.69</v>
      </c>
      <c r="H24" s="386">
        <f t="shared" ref="H24:H35" si="2">ROUND(G24+(G24*$I$6),2)</f>
        <v>7.25</v>
      </c>
      <c r="I24" s="327">
        <f t="shared" si="1"/>
        <v>87</v>
      </c>
    </row>
    <row r="25" spans="1:10" s="173" customFormat="1" ht="24" customHeight="1">
      <c r="A25" s="387" t="s">
        <v>292</v>
      </c>
      <c r="B25" s="390" t="s">
        <v>57</v>
      </c>
      <c r="C25" s="390" t="s">
        <v>30</v>
      </c>
      <c r="D25" s="391" t="s">
        <v>58</v>
      </c>
      <c r="E25" s="392">
        <v>8</v>
      </c>
      <c r="F25" s="387" t="s">
        <v>15</v>
      </c>
      <c r="G25" s="385">
        <f>'NÚCLEO 01'!$G$25</f>
        <v>36.74</v>
      </c>
      <c r="H25" s="386">
        <f t="shared" si="2"/>
        <v>46.79</v>
      </c>
      <c r="I25" s="327">
        <f t="shared" si="1"/>
        <v>374.32</v>
      </c>
    </row>
    <row r="26" spans="1:10" s="173" customFormat="1">
      <c r="A26" s="387" t="s">
        <v>293</v>
      </c>
      <c r="B26" s="390" t="s">
        <v>60</v>
      </c>
      <c r="C26" s="390" t="s">
        <v>51</v>
      </c>
      <c r="D26" s="391" t="s">
        <v>61</v>
      </c>
      <c r="E26" s="392">
        <v>17</v>
      </c>
      <c r="F26" s="387" t="s">
        <v>15</v>
      </c>
      <c r="G26" s="385">
        <f>'NÚCLEO 01'!$G$26</f>
        <v>10.58</v>
      </c>
      <c r="H26" s="386">
        <f t="shared" si="2"/>
        <v>13.47</v>
      </c>
      <c r="I26" s="327">
        <f t="shared" si="1"/>
        <v>228.99</v>
      </c>
    </row>
    <row r="27" spans="1:10" s="173" customFormat="1" ht="25.5">
      <c r="A27" s="387" t="s">
        <v>294</v>
      </c>
      <c r="B27" s="390" t="s">
        <v>63</v>
      </c>
      <c r="C27" s="390" t="s">
        <v>51</v>
      </c>
      <c r="D27" s="391" t="s">
        <v>64</v>
      </c>
      <c r="E27" s="392">
        <v>5</v>
      </c>
      <c r="F27" s="387" t="s">
        <v>15</v>
      </c>
      <c r="G27" s="385">
        <f>'NÚCLEO 01'!$G$27</f>
        <v>4.41</v>
      </c>
      <c r="H27" s="386">
        <f t="shared" si="2"/>
        <v>5.62</v>
      </c>
      <c r="I27" s="327">
        <f t="shared" si="1"/>
        <v>28.1</v>
      </c>
    </row>
    <row r="28" spans="1:10" s="173" customFormat="1">
      <c r="A28" s="387" t="s">
        <v>295</v>
      </c>
      <c r="B28" s="390" t="s">
        <v>66</v>
      </c>
      <c r="C28" s="390" t="s">
        <v>51</v>
      </c>
      <c r="D28" s="391" t="s">
        <v>67</v>
      </c>
      <c r="E28" s="392">
        <v>18</v>
      </c>
      <c r="F28" s="387" t="s">
        <v>15</v>
      </c>
      <c r="G28" s="385">
        <f>'NÚCLEO 01'!$G$28</f>
        <v>24.06</v>
      </c>
      <c r="H28" s="386">
        <f t="shared" si="2"/>
        <v>30.64</v>
      </c>
      <c r="I28" s="327">
        <f t="shared" si="1"/>
        <v>551.52</v>
      </c>
    </row>
    <row r="29" spans="1:10" s="173" customFormat="1" ht="25.5">
      <c r="A29" s="387" t="s">
        <v>296</v>
      </c>
      <c r="B29" s="390">
        <v>97660</v>
      </c>
      <c r="C29" s="390" t="s">
        <v>21</v>
      </c>
      <c r="D29" s="391" t="s">
        <v>69</v>
      </c>
      <c r="E29" s="392">
        <v>4</v>
      </c>
      <c r="F29" s="387" t="s">
        <v>15</v>
      </c>
      <c r="G29" s="385">
        <f>'NÚCLEO 01'!$G$29</f>
        <v>0.62</v>
      </c>
      <c r="H29" s="386">
        <f t="shared" si="2"/>
        <v>0.79</v>
      </c>
      <c r="I29" s="327">
        <f t="shared" si="1"/>
        <v>3.16</v>
      </c>
    </row>
    <row r="30" spans="1:10" s="173" customFormat="1" ht="25.5">
      <c r="A30" s="387" t="s">
        <v>297</v>
      </c>
      <c r="B30" s="390" t="s">
        <v>71</v>
      </c>
      <c r="C30" s="390" t="s">
        <v>30</v>
      </c>
      <c r="D30" s="391" t="s">
        <v>72</v>
      </c>
      <c r="E30" s="392">
        <v>5</v>
      </c>
      <c r="F30" s="387" t="s">
        <v>15</v>
      </c>
      <c r="G30" s="385">
        <f>'NÚCLEO 01'!$G$30</f>
        <v>2.25</v>
      </c>
      <c r="H30" s="386">
        <f t="shared" si="2"/>
        <v>2.87</v>
      </c>
      <c r="I30" s="327">
        <f t="shared" si="1"/>
        <v>14.35</v>
      </c>
    </row>
    <row r="31" spans="1:10" s="173" customFormat="1" ht="25.5">
      <c r="A31" s="387" t="s">
        <v>298</v>
      </c>
      <c r="B31" s="390" t="s">
        <v>74</v>
      </c>
      <c r="C31" s="390" t="s">
        <v>51</v>
      </c>
      <c r="D31" s="383" t="s">
        <v>75</v>
      </c>
      <c r="E31" s="387">
        <v>0.06</v>
      </c>
      <c r="F31" s="387" t="s">
        <v>32</v>
      </c>
      <c r="G31" s="385">
        <f>'NÚCLEO 01'!$G$31</f>
        <v>58.08</v>
      </c>
      <c r="H31" s="386">
        <f t="shared" si="2"/>
        <v>73.959999999999994</v>
      </c>
      <c r="I31" s="327">
        <f t="shared" si="1"/>
        <v>4.4400000000000004</v>
      </c>
    </row>
    <row r="32" spans="1:10" s="173" customFormat="1" ht="26.25" customHeight="1">
      <c r="A32" s="387" t="s">
        <v>299</v>
      </c>
      <c r="B32" s="390" t="s">
        <v>76</v>
      </c>
      <c r="C32" s="390" t="s">
        <v>30</v>
      </c>
      <c r="D32" s="383" t="s">
        <v>77</v>
      </c>
      <c r="E32" s="387">
        <v>1.36</v>
      </c>
      <c r="F32" s="387" t="s">
        <v>22</v>
      </c>
      <c r="G32" s="385">
        <f>'NÚCLEO 01'!$G$32</f>
        <v>27.02</v>
      </c>
      <c r="H32" s="386">
        <f t="shared" si="2"/>
        <v>34.409999999999997</v>
      </c>
      <c r="I32" s="327">
        <f t="shared" si="1"/>
        <v>46.8</v>
      </c>
    </row>
    <row r="33" spans="1:9" s="173" customFormat="1" ht="26.25" customHeight="1">
      <c r="A33" s="387" t="s">
        <v>300</v>
      </c>
      <c r="B33" s="296" t="s">
        <v>190</v>
      </c>
      <c r="C33" s="296" t="s">
        <v>30</v>
      </c>
      <c r="D33" s="297" t="s">
        <v>191</v>
      </c>
      <c r="E33" s="298">
        <v>7.26</v>
      </c>
      <c r="F33" s="298" t="s">
        <v>39</v>
      </c>
      <c r="G33" s="385">
        <f>'NÚCLEO 01'!$G$33</f>
        <v>12.22</v>
      </c>
      <c r="H33" s="386">
        <f t="shared" si="2"/>
        <v>15.56</v>
      </c>
      <c r="I33" s="327">
        <f t="shared" si="1"/>
        <v>112.97</v>
      </c>
    </row>
    <row r="34" spans="1:9" s="173" customFormat="1" ht="26.25" customHeight="1">
      <c r="A34" s="387" t="s">
        <v>301</v>
      </c>
      <c r="B34" s="296" t="s">
        <v>199</v>
      </c>
      <c r="C34" s="296" t="s">
        <v>30</v>
      </c>
      <c r="D34" s="297" t="s">
        <v>200</v>
      </c>
      <c r="E34" s="302">
        <v>3.2</v>
      </c>
      <c r="F34" s="298" t="s">
        <v>22</v>
      </c>
      <c r="G34" s="385">
        <f>'NÚCLEO 01'!$G$34</f>
        <v>23.43</v>
      </c>
      <c r="H34" s="386">
        <f t="shared" si="2"/>
        <v>29.84</v>
      </c>
      <c r="I34" s="327">
        <f t="shared" si="1"/>
        <v>95.49</v>
      </c>
    </row>
    <row r="35" spans="1:9" s="173" customFormat="1" ht="26.25" customHeight="1">
      <c r="A35" s="387" t="s">
        <v>302</v>
      </c>
      <c r="B35" s="296" t="s">
        <v>225</v>
      </c>
      <c r="C35" s="296" t="s">
        <v>30</v>
      </c>
      <c r="D35" s="297" t="s">
        <v>226</v>
      </c>
      <c r="E35" s="302">
        <v>1</v>
      </c>
      <c r="F35" s="298" t="s">
        <v>15</v>
      </c>
      <c r="G35" s="385">
        <f>'NÚCLEO 01'!$G$35</f>
        <v>595.75</v>
      </c>
      <c r="H35" s="386">
        <f t="shared" si="2"/>
        <v>758.69</v>
      </c>
      <c r="I35" s="327">
        <f>ROUND(H35*E35,2)</f>
        <v>758.69</v>
      </c>
    </row>
    <row r="36" spans="1:9">
      <c r="A36" s="139">
        <v>24</v>
      </c>
      <c r="B36" s="142"/>
      <c r="C36" s="142"/>
      <c r="D36" s="143" t="s">
        <v>78</v>
      </c>
      <c r="E36" s="142"/>
      <c r="F36" s="142"/>
      <c r="G36" s="142"/>
      <c r="H36" s="124"/>
      <c r="I36" s="125">
        <f>SUM(I38:I44)</f>
        <v>7884.51</v>
      </c>
    </row>
    <row r="37" spans="1:9">
      <c r="A37" s="144" t="s">
        <v>303</v>
      </c>
      <c r="B37" s="128"/>
      <c r="C37" s="128"/>
      <c r="D37" s="145" t="s">
        <v>80</v>
      </c>
      <c r="E37" s="128"/>
      <c r="F37" s="128"/>
      <c r="G37" s="128"/>
      <c r="H37" s="130"/>
      <c r="I37" s="131"/>
    </row>
    <row r="38" spans="1:9" ht="63.75">
      <c r="A38" s="343" t="s">
        <v>394</v>
      </c>
      <c r="B38" s="343">
        <v>91792</v>
      </c>
      <c r="C38" s="343" t="s">
        <v>21</v>
      </c>
      <c r="D38" s="388" t="s">
        <v>958</v>
      </c>
      <c r="E38" s="344">
        <v>1.5</v>
      </c>
      <c r="F38" s="343" t="s">
        <v>39</v>
      </c>
      <c r="G38" s="271">
        <v>60.79</v>
      </c>
      <c r="H38" s="422">
        <f t="shared" ref="H38:H44" si="3">ROUND(G38+(G38*$I$6),2)</f>
        <v>77.42</v>
      </c>
      <c r="I38" s="274">
        <f t="shared" ref="I38:I44" si="4">ROUND(H38*E38,2)</f>
        <v>116.13</v>
      </c>
    </row>
    <row r="39" spans="1:9" ht="63.75">
      <c r="A39" s="343" t="s">
        <v>971</v>
      </c>
      <c r="B39" s="343">
        <v>91793</v>
      </c>
      <c r="C39" s="343" t="s">
        <v>21</v>
      </c>
      <c r="D39" s="388" t="s">
        <v>959</v>
      </c>
      <c r="E39" s="344">
        <v>25.02</v>
      </c>
      <c r="F39" s="343" t="s">
        <v>39</v>
      </c>
      <c r="G39" s="271">
        <v>91.39</v>
      </c>
      <c r="H39" s="273">
        <f t="shared" si="3"/>
        <v>116.39</v>
      </c>
      <c r="I39" s="274">
        <f t="shared" si="4"/>
        <v>2912.08</v>
      </c>
    </row>
    <row r="40" spans="1:9" ht="63.75">
      <c r="A40" s="343" t="s">
        <v>972</v>
      </c>
      <c r="B40" s="343">
        <v>91795</v>
      </c>
      <c r="C40" s="343" t="s">
        <v>21</v>
      </c>
      <c r="D40" s="388" t="s">
        <v>960</v>
      </c>
      <c r="E40" s="344">
        <v>18.96</v>
      </c>
      <c r="F40" s="343" t="s">
        <v>39</v>
      </c>
      <c r="G40" s="271">
        <v>72.75</v>
      </c>
      <c r="H40" s="273">
        <f t="shared" si="3"/>
        <v>92.65</v>
      </c>
      <c r="I40" s="274">
        <f t="shared" si="4"/>
        <v>1756.64</v>
      </c>
    </row>
    <row r="41" spans="1:9" ht="25.5">
      <c r="A41" s="343" t="s">
        <v>973</v>
      </c>
      <c r="B41" s="343" t="s">
        <v>961</v>
      </c>
      <c r="C41" s="343" t="s">
        <v>51</v>
      </c>
      <c r="D41" s="388" t="s">
        <v>962</v>
      </c>
      <c r="E41" s="344">
        <v>2</v>
      </c>
      <c r="F41" s="343" t="s">
        <v>15</v>
      </c>
      <c r="G41" s="271">
        <v>73.39</v>
      </c>
      <c r="H41" s="273">
        <f t="shared" si="3"/>
        <v>93.46</v>
      </c>
      <c r="I41" s="274">
        <f t="shared" si="4"/>
        <v>186.92</v>
      </c>
    </row>
    <row r="42" spans="1:9">
      <c r="A42" s="343" t="s">
        <v>974</v>
      </c>
      <c r="B42" s="343" t="s">
        <v>956</v>
      </c>
      <c r="C42" s="343" t="s">
        <v>51</v>
      </c>
      <c r="D42" s="388" t="s">
        <v>957</v>
      </c>
      <c r="E42" s="344">
        <v>8</v>
      </c>
      <c r="F42" s="343" t="s">
        <v>15</v>
      </c>
      <c r="G42" s="271">
        <v>97.27</v>
      </c>
      <c r="H42" s="273">
        <f t="shared" si="3"/>
        <v>123.87</v>
      </c>
      <c r="I42" s="274">
        <f t="shared" si="4"/>
        <v>990.96</v>
      </c>
    </row>
    <row r="43" spans="1:9" ht="25.5">
      <c r="A43" s="343" t="s">
        <v>975</v>
      </c>
      <c r="B43" s="343">
        <f>COMPOSIÇÕES!$A$70</f>
        <v>8</v>
      </c>
      <c r="C43" s="343" t="str">
        <f>COMPOSIÇÕES!$E$70</f>
        <v>COMPOSIÇÃO</v>
      </c>
      <c r="D43" s="388" t="str">
        <f>COMPOSIÇÕES!$C$70</f>
        <v>CAIXA DE INSPEÇÃO E PASSAGEM PVC ESGOTO - 41L COM PROLONGADO DE 20CM</v>
      </c>
      <c r="E43" s="344">
        <v>2</v>
      </c>
      <c r="F43" s="343" t="s">
        <v>15</v>
      </c>
      <c r="G43" s="271">
        <f>COMPOSIÇÕES!$G$70</f>
        <v>337.14</v>
      </c>
      <c r="H43" s="273">
        <f t="shared" si="3"/>
        <v>429.35</v>
      </c>
      <c r="I43" s="274">
        <f t="shared" si="4"/>
        <v>858.7</v>
      </c>
    </row>
    <row r="44" spans="1:9">
      <c r="A44" s="343" t="s">
        <v>976</v>
      </c>
      <c r="B44" s="343">
        <f>COMPOSIÇÕES!$A$77</f>
        <v>9</v>
      </c>
      <c r="C44" s="343" t="str">
        <f>COMPOSIÇÕES!$E$77</f>
        <v>COMPOSIÇÃO</v>
      </c>
      <c r="D44" s="271" t="str">
        <f>COMPOSIÇÕES!$C$77</f>
        <v xml:space="preserve">RALO LINEAR SIFONADO COM GRELHA - 90CM </v>
      </c>
      <c r="E44" s="344">
        <v>4</v>
      </c>
      <c r="F44" s="343" t="s">
        <v>15</v>
      </c>
      <c r="G44" s="271">
        <f>COMPOSIÇÕES!$G$77</f>
        <v>208.69000000000003</v>
      </c>
      <c r="H44" s="273">
        <f t="shared" si="3"/>
        <v>265.77</v>
      </c>
      <c r="I44" s="274">
        <f t="shared" si="4"/>
        <v>1063.08</v>
      </c>
    </row>
    <row r="45" spans="1:9">
      <c r="A45" s="139">
        <v>25</v>
      </c>
      <c r="B45" s="142"/>
      <c r="C45" s="142"/>
      <c r="D45" s="143" t="s">
        <v>81</v>
      </c>
      <c r="E45" s="142"/>
      <c r="F45" s="142"/>
      <c r="G45" s="142"/>
      <c r="H45" s="124"/>
      <c r="I45" s="125">
        <f>SUM(I46:I52)</f>
        <v>7834.62</v>
      </c>
    </row>
    <row r="46" spans="1:9">
      <c r="A46" s="144" t="s">
        <v>304</v>
      </c>
      <c r="B46" s="128"/>
      <c r="C46" s="128"/>
      <c r="D46" s="145" t="s">
        <v>83</v>
      </c>
      <c r="E46" s="128"/>
      <c r="F46" s="128"/>
      <c r="G46" s="128"/>
      <c r="H46" s="130"/>
      <c r="I46" s="131"/>
    </row>
    <row r="47" spans="1:9">
      <c r="A47" s="387" t="s">
        <v>305</v>
      </c>
      <c r="B47" s="387" t="s">
        <v>85</v>
      </c>
      <c r="C47" s="387" t="s">
        <v>51</v>
      </c>
      <c r="D47" s="395" t="s">
        <v>86</v>
      </c>
      <c r="E47" s="389">
        <v>0.98</v>
      </c>
      <c r="F47" s="387" t="s">
        <v>32</v>
      </c>
      <c r="G47" s="396">
        <f>'NÚCLEO 01'!$G$47</f>
        <v>135.91999999999999</v>
      </c>
      <c r="H47" s="386">
        <f>ROUND(G47+(G47*$I$6),2)</f>
        <v>173.09</v>
      </c>
      <c r="I47" s="327">
        <f>ROUND(H47*E47,2)</f>
        <v>169.63</v>
      </c>
    </row>
    <row r="48" spans="1:9">
      <c r="A48" s="387" t="s">
        <v>306</v>
      </c>
      <c r="B48" s="387" t="s">
        <v>88</v>
      </c>
      <c r="C48" s="387" t="s">
        <v>30</v>
      </c>
      <c r="D48" s="397" t="s">
        <v>89</v>
      </c>
      <c r="E48" s="389">
        <v>32.82</v>
      </c>
      <c r="F48" s="387" t="s">
        <v>22</v>
      </c>
      <c r="G48" s="385">
        <f>'NÚCLEO 01'!$G$48</f>
        <v>33.450000000000003</v>
      </c>
      <c r="H48" s="394">
        <f>ROUND(G48+(G48*$I$6),2)</f>
        <v>42.6</v>
      </c>
      <c r="I48" s="327">
        <f>ROUND(H48*E48,2)</f>
        <v>1398.13</v>
      </c>
    </row>
    <row r="49" spans="1:18">
      <c r="A49" s="180" t="s">
        <v>307</v>
      </c>
      <c r="B49" s="175"/>
      <c r="C49" s="175"/>
      <c r="D49" s="181" t="s">
        <v>91</v>
      </c>
      <c r="E49" s="175"/>
      <c r="F49" s="175"/>
      <c r="G49" s="175"/>
      <c r="H49" s="171"/>
      <c r="I49" s="172"/>
    </row>
    <row r="50" spans="1:18" ht="38.25">
      <c r="A50" s="387" t="s">
        <v>308</v>
      </c>
      <c r="B50" s="387" t="s">
        <v>93</v>
      </c>
      <c r="C50" s="387" t="s">
        <v>30</v>
      </c>
      <c r="D50" s="388" t="s">
        <v>94</v>
      </c>
      <c r="E50" s="389">
        <v>35.46</v>
      </c>
      <c r="F50" s="387" t="s">
        <v>95</v>
      </c>
      <c r="G50" s="385">
        <f>'NÚCLEO 01'!$G$50</f>
        <v>74.72</v>
      </c>
      <c r="H50" s="394">
        <f>ROUND(G50+(G50*$I$6),2)</f>
        <v>95.16</v>
      </c>
      <c r="I50" s="327">
        <f>ROUND(H50*E50,2)</f>
        <v>3374.37</v>
      </c>
    </row>
    <row r="51" spans="1:18">
      <c r="A51" s="180" t="s">
        <v>309</v>
      </c>
      <c r="B51" s="175"/>
      <c r="C51" s="175"/>
      <c r="D51" s="181" t="s">
        <v>97</v>
      </c>
      <c r="E51" s="175"/>
      <c r="F51" s="175"/>
      <c r="G51" s="175"/>
      <c r="H51" s="171"/>
      <c r="I51" s="172"/>
    </row>
    <row r="52" spans="1:18" ht="54.75" customHeight="1">
      <c r="A52" s="387" t="s">
        <v>310</v>
      </c>
      <c r="B52" s="387" t="s">
        <v>99</v>
      </c>
      <c r="C52" s="387" t="s">
        <v>51</v>
      </c>
      <c r="D52" s="388" t="s">
        <v>201</v>
      </c>
      <c r="E52" s="389">
        <v>86.24</v>
      </c>
      <c r="F52" s="387" t="s">
        <v>22</v>
      </c>
      <c r="G52" s="398">
        <f>'NÚCLEO 01'!$G$52</f>
        <v>26.34</v>
      </c>
      <c r="H52" s="386">
        <f>ROUND(G52+(G52*$I$6),2)</f>
        <v>33.54</v>
      </c>
      <c r="I52" s="327">
        <f>ROUND(H52*E52,2)</f>
        <v>2892.49</v>
      </c>
      <c r="O52" s="148"/>
      <c r="P52" s="148"/>
      <c r="Q52" s="148"/>
      <c r="R52" s="148"/>
    </row>
    <row r="53" spans="1:18">
      <c r="A53" s="58">
        <v>26</v>
      </c>
      <c r="B53" s="58"/>
      <c r="C53" s="58"/>
      <c r="D53" s="59" t="s">
        <v>101</v>
      </c>
      <c r="E53" s="60"/>
      <c r="F53" s="58"/>
      <c r="G53" s="61"/>
      <c r="H53" s="61"/>
      <c r="I53" s="62">
        <f>SUM(I54:I61)</f>
        <v>15710.69</v>
      </c>
    </row>
    <row r="54" spans="1:18" s="173" customFormat="1">
      <c r="A54" s="182" t="s">
        <v>311</v>
      </c>
      <c r="B54" s="170"/>
      <c r="C54" s="170"/>
      <c r="D54" s="183" t="s">
        <v>103</v>
      </c>
      <c r="E54" s="176"/>
      <c r="F54" s="170"/>
      <c r="G54" s="178"/>
      <c r="H54" s="178"/>
      <c r="I54" s="184"/>
    </row>
    <row r="55" spans="1:18" s="173" customFormat="1" ht="28.5" customHeight="1">
      <c r="A55" s="387" t="s">
        <v>312</v>
      </c>
      <c r="B55" s="387" t="s">
        <v>105</v>
      </c>
      <c r="C55" s="387" t="s">
        <v>51</v>
      </c>
      <c r="D55" s="388" t="s">
        <v>106</v>
      </c>
      <c r="E55" s="389">
        <v>1.36</v>
      </c>
      <c r="F55" s="387" t="s">
        <v>22</v>
      </c>
      <c r="G55" s="396">
        <f>'NÚCLEO 01'!$G$55</f>
        <v>678.81</v>
      </c>
      <c r="H55" s="386">
        <f>ROUND(G55+(G55*$I$6),2)</f>
        <v>864.46</v>
      </c>
      <c r="I55" s="327">
        <f>ROUND(H55*E55,2)</f>
        <v>1175.67</v>
      </c>
    </row>
    <row r="56" spans="1:18" s="173" customFormat="1">
      <c r="A56" s="182" t="s">
        <v>313</v>
      </c>
      <c r="B56" s="174"/>
      <c r="C56" s="170"/>
      <c r="D56" s="185" t="s">
        <v>108</v>
      </c>
      <c r="E56" s="176"/>
      <c r="F56" s="170"/>
      <c r="G56" s="178"/>
      <c r="H56" s="178"/>
      <c r="I56" s="184"/>
    </row>
    <row r="57" spans="1:18" s="173" customFormat="1" ht="38.25">
      <c r="A57" s="387" t="s">
        <v>314</v>
      </c>
      <c r="B57" s="387">
        <v>102253</v>
      </c>
      <c r="C57" s="387" t="s">
        <v>21</v>
      </c>
      <c r="D57" s="388" t="s">
        <v>110</v>
      </c>
      <c r="E57" s="389">
        <v>12</v>
      </c>
      <c r="F57" s="387" t="s">
        <v>95</v>
      </c>
      <c r="G57" s="398">
        <f>'NÚCLEO 01'!$G$57</f>
        <v>787.69</v>
      </c>
      <c r="H57" s="386">
        <f>ROUND(G57+(G57*$I$6),2)</f>
        <v>1003.12</v>
      </c>
      <c r="I57" s="327">
        <f>ROUND(H57*E57,2)</f>
        <v>12037.44</v>
      </c>
    </row>
    <row r="58" spans="1:18" s="173" customFormat="1">
      <c r="A58" s="182" t="s">
        <v>315</v>
      </c>
      <c r="B58" s="174"/>
      <c r="C58" s="170"/>
      <c r="D58" s="185" t="s">
        <v>112</v>
      </c>
      <c r="E58" s="176"/>
      <c r="F58" s="170"/>
      <c r="G58" s="178"/>
      <c r="H58" s="178"/>
      <c r="I58" s="184"/>
    </row>
    <row r="59" spans="1:18" s="173" customFormat="1" ht="25.5">
      <c r="A59" s="387" t="s">
        <v>316</v>
      </c>
      <c r="B59" s="387" t="s">
        <v>114</v>
      </c>
      <c r="C59" s="387" t="s">
        <v>51</v>
      </c>
      <c r="D59" s="388" t="s">
        <v>115</v>
      </c>
      <c r="E59" s="389">
        <v>7.8</v>
      </c>
      <c r="F59" s="387" t="s">
        <v>39</v>
      </c>
      <c r="G59" s="396">
        <f>'NÚCLEO 01'!$G$59</f>
        <v>137.25</v>
      </c>
      <c r="H59" s="394">
        <f>ROUND(G59+(G59*$I$6),2)</f>
        <v>174.79</v>
      </c>
      <c r="I59" s="327">
        <f>ROUND(H59*E59,2)</f>
        <v>1363.36</v>
      </c>
    </row>
    <row r="60" spans="1:18" s="173" customFormat="1">
      <c r="A60" s="182" t="s">
        <v>317</v>
      </c>
      <c r="B60" s="174"/>
      <c r="C60" s="170"/>
      <c r="D60" s="185" t="s">
        <v>117</v>
      </c>
      <c r="E60" s="176"/>
      <c r="F60" s="170"/>
      <c r="G60" s="178"/>
      <c r="H60" s="178"/>
      <c r="I60" s="184"/>
    </row>
    <row r="61" spans="1:18" s="173" customFormat="1" ht="25.5">
      <c r="A61" s="387" t="s">
        <v>318</v>
      </c>
      <c r="B61" s="387" t="s">
        <v>119</v>
      </c>
      <c r="C61" s="387" t="s">
        <v>51</v>
      </c>
      <c r="D61" s="388" t="s">
        <v>120</v>
      </c>
      <c r="E61" s="389">
        <v>2.16</v>
      </c>
      <c r="F61" s="387" t="s">
        <v>22</v>
      </c>
      <c r="G61" s="396">
        <f>'NÚCLEO 01'!$G$61</f>
        <v>412.33</v>
      </c>
      <c r="H61" s="394">
        <f>ROUND(G61+(G61*$I$6),2)</f>
        <v>525.1</v>
      </c>
      <c r="I61" s="327">
        <f>ROUND(H61*E61,2)</f>
        <v>1134.22</v>
      </c>
    </row>
    <row r="62" spans="1:18">
      <c r="A62" s="58">
        <v>27</v>
      </c>
      <c r="B62" s="58"/>
      <c r="C62" s="58"/>
      <c r="D62" s="59" t="s">
        <v>121</v>
      </c>
      <c r="E62" s="60"/>
      <c r="F62" s="58"/>
      <c r="G62" s="61"/>
      <c r="H62" s="61"/>
      <c r="I62" s="62">
        <f>SUM(I64:I70)</f>
        <v>6851.5999999999985</v>
      </c>
    </row>
    <row r="63" spans="1:18">
      <c r="A63" s="63" t="s">
        <v>319</v>
      </c>
      <c r="B63" s="37"/>
      <c r="C63" s="37"/>
      <c r="D63" s="64" t="s">
        <v>123</v>
      </c>
      <c r="E63" s="43"/>
      <c r="F63" s="37"/>
      <c r="G63" s="53"/>
      <c r="H63" s="53"/>
      <c r="I63" s="81"/>
    </row>
    <row r="64" spans="1:18" s="190" customFormat="1">
      <c r="A64" s="281" t="s">
        <v>320</v>
      </c>
      <c r="B64" s="281" t="s">
        <v>125</v>
      </c>
      <c r="C64" s="281" t="s">
        <v>51</v>
      </c>
      <c r="D64" s="289" t="s">
        <v>126</v>
      </c>
      <c r="E64" s="284">
        <v>4</v>
      </c>
      <c r="F64" s="281" t="s">
        <v>15</v>
      </c>
      <c r="G64" s="304">
        <f>'NÚCLEO 01'!$G$64</f>
        <v>112.2</v>
      </c>
      <c r="H64" s="295">
        <f>ROUND(G64+(G64*$I$6),2)</f>
        <v>142.88999999999999</v>
      </c>
      <c r="I64" s="327">
        <f>ROUND(H64*E64,2)</f>
        <v>571.55999999999995</v>
      </c>
    </row>
    <row r="65" spans="1:9" s="190" customFormat="1">
      <c r="A65" s="191" t="s">
        <v>321</v>
      </c>
      <c r="B65" s="192"/>
      <c r="C65" s="192"/>
      <c r="D65" s="193" t="s">
        <v>234</v>
      </c>
      <c r="E65" s="187"/>
      <c r="F65" s="192"/>
      <c r="G65" s="188"/>
      <c r="H65" s="188"/>
      <c r="I65" s="194"/>
    </row>
    <row r="66" spans="1:9" s="190" customFormat="1">
      <c r="A66" s="281" t="s">
        <v>322</v>
      </c>
      <c r="B66" s="281" t="s">
        <v>127</v>
      </c>
      <c r="C66" s="281" t="s">
        <v>30</v>
      </c>
      <c r="D66" s="289" t="s">
        <v>128</v>
      </c>
      <c r="E66" s="284">
        <v>8</v>
      </c>
      <c r="F66" s="281" t="s">
        <v>15</v>
      </c>
      <c r="G66" s="304">
        <f>'NÚCLEO 01'!$G$66</f>
        <v>563.65</v>
      </c>
      <c r="H66" s="295">
        <f>ROUND(G66+(G66*$I$6),2)</f>
        <v>717.81</v>
      </c>
      <c r="I66" s="327">
        <f>ROUND(H66*E66,2)</f>
        <v>5742.48</v>
      </c>
    </row>
    <row r="67" spans="1:9" s="190" customFormat="1">
      <c r="A67" s="191" t="s">
        <v>323</v>
      </c>
      <c r="B67" s="192"/>
      <c r="C67" s="192"/>
      <c r="D67" s="193" t="s">
        <v>270</v>
      </c>
      <c r="E67" s="187"/>
      <c r="F67" s="192"/>
      <c r="G67" s="188"/>
      <c r="H67" s="188"/>
      <c r="I67" s="194"/>
    </row>
    <row r="68" spans="1:9" s="190" customFormat="1">
      <c r="A68" s="281" t="s">
        <v>324</v>
      </c>
      <c r="B68" s="281" t="s">
        <v>271</v>
      </c>
      <c r="C68" s="281" t="s">
        <v>51</v>
      </c>
      <c r="D68" s="289" t="s">
        <v>272</v>
      </c>
      <c r="E68" s="284">
        <v>4</v>
      </c>
      <c r="F68" s="281" t="s">
        <v>15</v>
      </c>
      <c r="G68" s="304">
        <f>'NÚCLEO 01'!$G$68</f>
        <v>47.58</v>
      </c>
      <c r="H68" s="295">
        <f>ROUND(G68+(G68*$I$6),2)</f>
        <v>60.59</v>
      </c>
      <c r="I68" s="327">
        <f>ROUND(H68*E68,2)</f>
        <v>242.36</v>
      </c>
    </row>
    <row r="69" spans="1:9" s="190" customFormat="1">
      <c r="A69" s="191" t="s">
        <v>325</v>
      </c>
      <c r="B69" s="192"/>
      <c r="C69" s="192"/>
      <c r="D69" s="193" t="s">
        <v>273</v>
      </c>
      <c r="E69" s="187"/>
      <c r="F69" s="192"/>
      <c r="G69" s="188"/>
      <c r="H69" s="188"/>
      <c r="I69" s="194"/>
    </row>
    <row r="70" spans="1:9" s="190" customFormat="1">
      <c r="A70" s="281" t="s">
        <v>326</v>
      </c>
      <c r="B70" s="281" t="s">
        <v>274</v>
      </c>
      <c r="C70" s="281" t="s">
        <v>51</v>
      </c>
      <c r="D70" s="289" t="s">
        <v>275</v>
      </c>
      <c r="E70" s="284">
        <v>4</v>
      </c>
      <c r="F70" s="281" t="s">
        <v>15</v>
      </c>
      <c r="G70" s="304">
        <f>'NÚCLEO 01'!$G$70</f>
        <v>57.95</v>
      </c>
      <c r="H70" s="295">
        <f>ROUND(G70+(G70*$I$6),2)</f>
        <v>73.8</v>
      </c>
      <c r="I70" s="327">
        <f>ROUND(H70*E70,2)</f>
        <v>295.2</v>
      </c>
    </row>
    <row r="71" spans="1:9">
      <c r="A71" s="58">
        <v>28</v>
      </c>
      <c r="B71" s="58"/>
      <c r="C71" s="58"/>
      <c r="D71" s="59" t="s">
        <v>129</v>
      </c>
      <c r="E71" s="60"/>
      <c r="F71" s="58"/>
      <c r="G71" s="61"/>
      <c r="H71" s="61"/>
      <c r="I71" s="62">
        <f>SUM(I72:I77)</f>
        <v>2637.08</v>
      </c>
    </row>
    <row r="72" spans="1:9">
      <c r="A72" s="63" t="s">
        <v>327</v>
      </c>
      <c r="B72" s="37"/>
      <c r="C72" s="37"/>
      <c r="D72" s="64" t="s">
        <v>131</v>
      </c>
      <c r="E72" s="43"/>
      <c r="F72" s="37"/>
      <c r="G72" s="53"/>
      <c r="H72" s="53"/>
      <c r="I72" s="81"/>
    </row>
    <row r="73" spans="1:9" s="190" customFormat="1" ht="25.5">
      <c r="A73" s="281" t="s">
        <v>328</v>
      </c>
      <c r="B73" s="281" t="s">
        <v>133</v>
      </c>
      <c r="C73" s="281" t="s">
        <v>30</v>
      </c>
      <c r="D73" s="289" t="s">
        <v>134</v>
      </c>
      <c r="E73" s="284">
        <v>4</v>
      </c>
      <c r="F73" s="281" t="s">
        <v>15</v>
      </c>
      <c r="G73" s="279">
        <f>'NÚCLEO 01'!$G$73</f>
        <v>110.35</v>
      </c>
      <c r="H73" s="399">
        <v>133.62</v>
      </c>
      <c r="I73" s="327">
        <f>ROUND(H73*E73,2)</f>
        <v>534.48</v>
      </c>
    </row>
    <row r="74" spans="1:9" s="190" customFormat="1">
      <c r="A74" s="281" t="s">
        <v>329</v>
      </c>
      <c r="B74" s="281" t="s">
        <v>136</v>
      </c>
      <c r="C74" s="281" t="s">
        <v>30</v>
      </c>
      <c r="D74" s="289" t="s">
        <v>137</v>
      </c>
      <c r="E74" s="284">
        <v>2</v>
      </c>
      <c r="F74" s="281" t="s">
        <v>15</v>
      </c>
      <c r="G74" s="279">
        <f>'NÚCLEO 01'!$G$74</f>
        <v>61.74</v>
      </c>
      <c r="H74" s="399">
        <v>78.33</v>
      </c>
      <c r="I74" s="327">
        <f>ROUND(H74*E74,2)</f>
        <v>156.66</v>
      </c>
    </row>
    <row r="75" spans="1:9" s="190" customFormat="1">
      <c r="A75" s="67" t="s">
        <v>764</v>
      </c>
      <c r="B75" s="41"/>
      <c r="C75" s="40"/>
      <c r="D75" s="55" t="s">
        <v>139</v>
      </c>
      <c r="E75" s="43"/>
      <c r="F75" s="40"/>
      <c r="G75" s="38"/>
      <c r="H75" s="68"/>
      <c r="I75" s="47"/>
    </row>
    <row r="76" spans="1:9" s="190" customFormat="1">
      <c r="A76" s="308" t="s">
        <v>765</v>
      </c>
      <c r="B76" s="309" t="s">
        <v>631</v>
      </c>
      <c r="C76" s="308" t="s">
        <v>30</v>
      </c>
      <c r="D76" s="310" t="s">
        <v>632</v>
      </c>
      <c r="E76" s="311">
        <v>8</v>
      </c>
      <c r="F76" s="308" t="s">
        <v>15</v>
      </c>
      <c r="G76" s="312">
        <f>'NÚCLEO 01'!$G$76</f>
        <v>127.3</v>
      </c>
      <c r="H76" s="313">
        <v>154.38</v>
      </c>
      <c r="I76" s="314">
        <f>ROUND(H76*E76,2)</f>
        <v>1235.04</v>
      </c>
    </row>
    <row r="77" spans="1:9" s="190" customFormat="1">
      <c r="A77" s="308" t="s">
        <v>766</v>
      </c>
      <c r="B77" s="309" t="s">
        <v>628</v>
      </c>
      <c r="C77" s="308" t="s">
        <v>30</v>
      </c>
      <c r="D77" s="315" t="s">
        <v>629</v>
      </c>
      <c r="E77" s="311">
        <v>10</v>
      </c>
      <c r="F77" s="308" t="s">
        <v>15</v>
      </c>
      <c r="G77" s="312">
        <f>'NÚCLEO 01'!$G$77</f>
        <v>58.37</v>
      </c>
      <c r="H77" s="316">
        <v>71.09</v>
      </c>
      <c r="I77" s="314">
        <f>ROUND(H77*E77,2)</f>
        <v>710.9</v>
      </c>
    </row>
    <row r="78" spans="1:9">
      <c r="A78" s="58">
        <v>29</v>
      </c>
      <c r="B78" s="58"/>
      <c r="C78" s="58"/>
      <c r="D78" s="59" t="s">
        <v>141</v>
      </c>
      <c r="E78" s="60"/>
      <c r="F78" s="58"/>
      <c r="G78" s="61"/>
      <c r="H78" s="61"/>
      <c r="I78" s="62">
        <f>SUM(I79:I82)</f>
        <v>2257.9499999999998</v>
      </c>
    </row>
    <row r="79" spans="1:9">
      <c r="A79" s="63" t="s">
        <v>330</v>
      </c>
      <c r="B79" s="37"/>
      <c r="C79" s="37"/>
      <c r="D79" s="64" t="s">
        <v>143</v>
      </c>
      <c r="E79" s="43"/>
      <c r="F79" s="37"/>
      <c r="G79" s="53"/>
      <c r="H79" s="53"/>
      <c r="I79" s="81"/>
    </row>
    <row r="80" spans="1:9" s="190" customFormat="1">
      <c r="A80" s="281" t="s">
        <v>331</v>
      </c>
      <c r="B80" s="281" t="s">
        <v>145</v>
      </c>
      <c r="C80" s="281" t="s">
        <v>51</v>
      </c>
      <c r="D80" s="289" t="s">
        <v>146</v>
      </c>
      <c r="E80" s="284">
        <v>40.6</v>
      </c>
      <c r="F80" s="281" t="s">
        <v>22</v>
      </c>
      <c r="G80" s="304">
        <f>'NÚCLEO 01'!$G$80</f>
        <v>24.63</v>
      </c>
      <c r="H80" s="399">
        <f>ROUND(G80+(G80*$I$6),2)</f>
        <v>31.37</v>
      </c>
      <c r="I80" s="327">
        <f>ROUND(H80*E80,2)</f>
        <v>1273.6199999999999</v>
      </c>
    </row>
    <row r="81" spans="1:9" s="190" customFormat="1">
      <c r="A81" s="191" t="s">
        <v>332</v>
      </c>
      <c r="B81" s="191"/>
      <c r="C81" s="191"/>
      <c r="D81" s="200" t="s">
        <v>148</v>
      </c>
      <c r="E81" s="187"/>
      <c r="F81" s="192"/>
      <c r="G81" s="188"/>
      <c r="H81" s="188"/>
      <c r="I81" s="194"/>
    </row>
    <row r="82" spans="1:9" s="190" customFormat="1">
      <c r="A82" s="281" t="s">
        <v>333</v>
      </c>
      <c r="B82" s="281" t="s">
        <v>150</v>
      </c>
      <c r="C82" s="281" t="s">
        <v>51</v>
      </c>
      <c r="D82" s="289" t="s">
        <v>151</v>
      </c>
      <c r="E82" s="284">
        <v>33.020000000000003</v>
      </c>
      <c r="F82" s="281" t="s">
        <v>22</v>
      </c>
      <c r="G82" s="304">
        <f>'NÚCLEO 01'!$G$82</f>
        <v>23.41</v>
      </c>
      <c r="H82" s="399">
        <f>ROUND(G82+(G82*$I$6),2)</f>
        <v>29.81</v>
      </c>
      <c r="I82" s="327">
        <f>ROUND(H82*E82,2)</f>
        <v>984.33</v>
      </c>
    </row>
    <row r="83" spans="1:9">
      <c r="A83" s="58">
        <v>30</v>
      </c>
      <c r="B83" s="58"/>
      <c r="C83" s="58"/>
      <c r="D83" s="59" t="s">
        <v>152</v>
      </c>
      <c r="E83" s="60"/>
      <c r="F83" s="58"/>
      <c r="G83" s="61"/>
      <c r="H83" s="61"/>
      <c r="I83" s="62">
        <f>SUM(I84:I88)</f>
        <v>16674.87</v>
      </c>
    </row>
    <row r="84" spans="1:9">
      <c r="A84" s="63" t="s">
        <v>334</v>
      </c>
      <c r="B84" s="37"/>
      <c r="C84" s="37"/>
      <c r="D84" s="64" t="s">
        <v>154</v>
      </c>
      <c r="E84" s="43"/>
      <c r="F84" s="37"/>
      <c r="G84" s="53"/>
      <c r="H84" s="53"/>
      <c r="I84" s="81"/>
    </row>
    <row r="85" spans="1:9" s="190" customFormat="1" ht="25.5">
      <c r="A85" s="281" t="s">
        <v>335</v>
      </c>
      <c r="B85" s="281" t="s">
        <v>156</v>
      </c>
      <c r="C85" s="281" t="s">
        <v>51</v>
      </c>
      <c r="D85" s="289" t="s">
        <v>157</v>
      </c>
      <c r="E85" s="284">
        <v>3.36</v>
      </c>
      <c r="F85" s="281" t="s">
        <v>22</v>
      </c>
      <c r="G85" s="304">
        <f>'NÚCLEO 01'!$G$85</f>
        <v>1162.04</v>
      </c>
      <c r="H85" s="400">
        <f>ROUND(G85+(G85*$I$6),2)</f>
        <v>1479.86</v>
      </c>
      <c r="I85" s="327">
        <f>ROUND(H85*E85,2)</f>
        <v>4972.33</v>
      </c>
    </row>
    <row r="86" spans="1:9" s="190" customFormat="1" ht="25.5">
      <c r="A86" s="401" t="s">
        <v>336</v>
      </c>
      <c r="B86" s="401" t="s">
        <v>228</v>
      </c>
      <c r="C86" s="401" t="s">
        <v>51</v>
      </c>
      <c r="D86" s="319" t="s">
        <v>229</v>
      </c>
      <c r="E86" s="402">
        <v>4.62</v>
      </c>
      <c r="F86" s="401" t="s">
        <v>22</v>
      </c>
      <c r="G86" s="403">
        <f>'NÚCLEO 01'!$G$86</f>
        <v>906.27</v>
      </c>
      <c r="H86" s="400">
        <f>ROUND(G86+(G86*$I$6),2)</f>
        <v>1154.1300000000001</v>
      </c>
      <c r="I86" s="327">
        <f>ROUND(H86*E86,2)</f>
        <v>5332.08</v>
      </c>
    </row>
    <row r="87" spans="1:9" s="190" customFormat="1">
      <c r="A87" s="201" t="s">
        <v>337</v>
      </c>
      <c r="B87" s="202"/>
      <c r="C87" s="202"/>
      <c r="D87" s="196" t="s">
        <v>160</v>
      </c>
      <c r="E87" s="203"/>
      <c r="F87" s="202"/>
      <c r="G87" s="203"/>
      <c r="H87" s="204"/>
      <c r="I87" s="205"/>
    </row>
    <row r="88" spans="1:9" s="190" customFormat="1" ht="23.25" customHeight="1">
      <c r="A88" s="285" t="s">
        <v>338</v>
      </c>
      <c r="B88" s="285" t="s">
        <v>162</v>
      </c>
      <c r="C88" s="285" t="s">
        <v>51</v>
      </c>
      <c r="D88" s="404" t="s">
        <v>163</v>
      </c>
      <c r="E88" s="405">
        <v>3.2</v>
      </c>
      <c r="F88" s="285" t="s">
        <v>22</v>
      </c>
      <c r="G88" s="406">
        <f>'NÚCLEO 01'!$G$88</f>
        <v>1563.23</v>
      </c>
      <c r="H88" s="400">
        <f>ROUND(G88+(G88*$I$6),2)</f>
        <v>1990.77</v>
      </c>
      <c r="I88" s="327">
        <f>ROUND(H88*E88,2)</f>
        <v>6370.46</v>
      </c>
    </row>
    <row r="89" spans="1:9">
      <c r="A89" s="58">
        <v>31</v>
      </c>
      <c r="B89" s="58"/>
      <c r="C89" s="58"/>
      <c r="D89" s="59" t="s">
        <v>164</v>
      </c>
      <c r="E89" s="60"/>
      <c r="F89" s="58"/>
      <c r="G89" s="61"/>
      <c r="H89" s="61"/>
      <c r="I89" s="62">
        <f>SUM(I90:I100)</f>
        <v>1874.3000000000002</v>
      </c>
    </row>
    <row r="90" spans="1:9" s="190" customFormat="1">
      <c r="A90" s="206" t="s">
        <v>340</v>
      </c>
      <c r="B90" s="207"/>
      <c r="C90" s="207"/>
      <c r="D90" s="208" t="s">
        <v>166</v>
      </c>
      <c r="E90" s="197"/>
      <c r="F90" s="207"/>
      <c r="G90" s="209"/>
      <c r="H90" s="209"/>
      <c r="I90" s="210"/>
    </row>
    <row r="91" spans="1:9" s="190" customFormat="1" ht="26.25">
      <c r="A91" s="308" t="s">
        <v>341</v>
      </c>
      <c r="B91" s="298">
        <f>COMPOSIÇÕES!$A$11</f>
        <v>1</v>
      </c>
      <c r="C91" s="298" t="str">
        <f>COMPOSIÇÕES!$E$11</f>
        <v>COMPOSIÇÃO</v>
      </c>
      <c r="D91" s="324" t="str">
        <f>COMPOSIÇÕES!$C$11</f>
        <v>TOMADA 2P+T PADRAO NBR 14136 CORRENTE 20A-250V E INTERRUPTOR 2 TECLAS COM ESPELHO 4'X4'</v>
      </c>
      <c r="E91" s="325">
        <v>2</v>
      </c>
      <c r="F91" s="298" t="str">
        <f>COMPOSIÇÕES!$D$11</f>
        <v>UN</v>
      </c>
      <c r="G91" s="326">
        <f>COMPOSIÇÕES!$G$11</f>
        <v>55.47</v>
      </c>
      <c r="H91" s="400">
        <f t="shared" ref="H91:H94" si="5">ROUND(G91+(G91*$I$6),2)</f>
        <v>70.64</v>
      </c>
      <c r="I91" s="327">
        <f>ROUND(H91*E91,2)</f>
        <v>141.28</v>
      </c>
    </row>
    <row r="92" spans="1:9" s="190" customFormat="1">
      <c r="A92" s="328" t="s">
        <v>342</v>
      </c>
      <c r="B92" s="329" t="s">
        <v>538</v>
      </c>
      <c r="C92" s="329" t="s">
        <v>51</v>
      </c>
      <c r="D92" s="330" t="s">
        <v>539</v>
      </c>
      <c r="E92" s="331">
        <v>6</v>
      </c>
      <c r="F92" s="329" t="s">
        <v>15</v>
      </c>
      <c r="G92" s="332">
        <f>'NÚCLEO 01'!$G$92</f>
        <v>4.1399999999999997</v>
      </c>
      <c r="H92" s="400">
        <f t="shared" si="5"/>
        <v>5.27</v>
      </c>
      <c r="I92" s="327">
        <f t="shared" ref="I92" si="6">ROUND(H92*E92,2)</f>
        <v>31.62</v>
      </c>
    </row>
    <row r="93" spans="1:9" s="190" customFormat="1">
      <c r="A93" s="211" t="s">
        <v>343</v>
      </c>
      <c r="B93" s="98"/>
      <c r="C93" s="98"/>
      <c r="D93" s="99" t="s">
        <v>169</v>
      </c>
      <c r="E93" s="100"/>
      <c r="F93" s="98"/>
      <c r="G93" s="101"/>
      <c r="H93" s="103"/>
      <c r="I93" s="103"/>
    </row>
    <row r="94" spans="1:9" s="190" customFormat="1" ht="26.25">
      <c r="A94" s="333" t="s">
        <v>344</v>
      </c>
      <c r="B94" s="298" t="s">
        <v>541</v>
      </c>
      <c r="C94" s="298" t="s">
        <v>30</v>
      </c>
      <c r="D94" s="324" t="s">
        <v>542</v>
      </c>
      <c r="E94" s="325">
        <v>8</v>
      </c>
      <c r="F94" s="298" t="s">
        <v>15</v>
      </c>
      <c r="G94" s="326">
        <v>115.2</v>
      </c>
      <c r="H94" s="400">
        <f t="shared" si="5"/>
        <v>146.71</v>
      </c>
      <c r="I94" s="327">
        <f>ROUND(H94*E94,2)</f>
        <v>1173.68</v>
      </c>
    </row>
    <row r="95" spans="1:9" s="190" customFormat="1">
      <c r="A95" s="211" t="s">
        <v>395</v>
      </c>
      <c r="B95" s="212"/>
      <c r="C95" s="212"/>
      <c r="D95" s="213" t="s">
        <v>397</v>
      </c>
      <c r="E95" s="214"/>
      <c r="F95" s="212"/>
      <c r="G95" s="199"/>
      <c r="H95" s="215"/>
      <c r="I95" s="198"/>
    </row>
    <row r="96" spans="1:9" s="190" customFormat="1" ht="21.75" customHeight="1">
      <c r="A96" s="334" t="s">
        <v>396</v>
      </c>
      <c r="B96" s="334">
        <f>COMPOSIÇÕES!$A$31</f>
        <v>3</v>
      </c>
      <c r="C96" s="334" t="str">
        <f>COMPOSIÇÕES!$E$31</f>
        <v>COMPOSIÇÃO</v>
      </c>
      <c r="D96" s="335" t="str">
        <f>COMPOSIÇÕES!$C$31</f>
        <v>RECOLOCAÇÃO DE CHUVEIRO</v>
      </c>
      <c r="E96" s="336">
        <v>6</v>
      </c>
      <c r="F96" s="334" t="str">
        <f>COMPOSIÇÕES!$D$31</f>
        <v>UN</v>
      </c>
      <c r="G96" s="337">
        <f>COMPOSIÇÕES!$G$31</f>
        <v>36.22</v>
      </c>
      <c r="H96" s="400">
        <f>ROUND(G96+(G96*$I$6),2)</f>
        <v>46.13</v>
      </c>
      <c r="I96" s="338">
        <f>ROUND(H96*E96,2)</f>
        <v>276.77999999999997</v>
      </c>
    </row>
    <row r="97" spans="1:10" s="190" customFormat="1" ht="15" customHeight="1">
      <c r="A97" s="211" t="s">
        <v>558</v>
      </c>
      <c r="B97" s="212"/>
      <c r="C97" s="212"/>
      <c r="D97" s="213" t="s">
        <v>559</v>
      </c>
      <c r="E97" s="214"/>
      <c r="F97" s="212"/>
      <c r="G97" s="199"/>
      <c r="H97" s="215"/>
      <c r="I97" s="198"/>
    </row>
    <row r="98" spans="1:10" s="190" customFormat="1" ht="27.75" customHeight="1">
      <c r="A98" s="339" t="s">
        <v>557</v>
      </c>
      <c r="B98" s="339" t="s">
        <v>556</v>
      </c>
      <c r="C98" s="339" t="s">
        <v>51</v>
      </c>
      <c r="D98" s="340" t="s">
        <v>555</v>
      </c>
      <c r="E98" s="341">
        <v>2.4</v>
      </c>
      <c r="F98" s="339" t="s">
        <v>39</v>
      </c>
      <c r="G98" s="342">
        <f>'NÚCLEO 01'!$G$98</f>
        <v>9.1</v>
      </c>
      <c r="H98" s="400">
        <f t="shared" ref="H98:H100" si="7">ROUND(G98+(G98*$I$6),2)</f>
        <v>11.59</v>
      </c>
      <c r="I98" s="338">
        <f>ROUND(H98*E98,2)</f>
        <v>27.82</v>
      </c>
    </row>
    <row r="99" spans="1:10" s="190" customFormat="1" ht="21.75" customHeight="1">
      <c r="A99" s="339" t="s">
        <v>569</v>
      </c>
      <c r="B99" s="339">
        <f>COMPOSIÇÕES!$A$39</f>
        <v>4</v>
      </c>
      <c r="C99" s="339" t="str">
        <f>COMPOSIÇÕES!$E$39</f>
        <v>COMPOSIÇÃO</v>
      </c>
      <c r="D99" s="340" t="str">
        <f>COMPOSIÇÕES!$C$39</f>
        <v>EMBUTIR FIAÇÃO ELÉTRICA</v>
      </c>
      <c r="E99" s="341">
        <v>2.4</v>
      </c>
      <c r="F99" s="339" t="str">
        <f>COMPOSIÇÕES!$D$39</f>
        <v>M</v>
      </c>
      <c r="G99" s="340">
        <f>COMPOSIÇÕES!$G$39</f>
        <v>61.730000000000004</v>
      </c>
      <c r="H99" s="400">
        <f t="shared" si="7"/>
        <v>78.61</v>
      </c>
      <c r="I99" s="338">
        <f>ROUND(H99*E99,2)</f>
        <v>188.66</v>
      </c>
    </row>
    <row r="100" spans="1:10" s="190" customFormat="1" ht="21.75" customHeight="1">
      <c r="A100" s="339" t="s">
        <v>767</v>
      </c>
      <c r="B100" s="339" t="s">
        <v>747</v>
      </c>
      <c r="C100" s="339" t="s">
        <v>51</v>
      </c>
      <c r="D100" s="340" t="s">
        <v>748</v>
      </c>
      <c r="E100" s="341">
        <v>1</v>
      </c>
      <c r="F100" s="343" t="s">
        <v>750</v>
      </c>
      <c r="G100" s="340">
        <f>'NÚCLEO 01'!$G$100</f>
        <v>27.06</v>
      </c>
      <c r="H100" s="400">
        <f t="shared" si="7"/>
        <v>34.46</v>
      </c>
      <c r="I100" s="338">
        <f>ROUND(H100*E100,2)</f>
        <v>34.46</v>
      </c>
    </row>
    <row r="101" spans="1:10">
      <c r="A101" s="58">
        <v>32</v>
      </c>
      <c r="B101" s="58"/>
      <c r="C101" s="58"/>
      <c r="D101" s="59" t="s">
        <v>171</v>
      </c>
      <c r="E101" s="60"/>
      <c r="F101" s="58"/>
      <c r="G101" s="61"/>
      <c r="H101" s="61"/>
      <c r="I101" s="62">
        <f>SUM(I102:I106)</f>
        <v>1557.17</v>
      </c>
    </row>
    <row r="102" spans="1:10">
      <c r="A102" s="63" t="s">
        <v>345</v>
      </c>
      <c r="B102" s="37"/>
      <c r="C102" s="37"/>
      <c r="D102" s="64" t="s">
        <v>173</v>
      </c>
      <c r="E102" s="43"/>
      <c r="F102" s="37"/>
      <c r="G102" s="53"/>
      <c r="H102" s="53"/>
      <c r="I102" s="81"/>
    </row>
    <row r="103" spans="1:10" s="190" customFormat="1">
      <c r="A103" s="390" t="s">
        <v>346</v>
      </c>
      <c r="B103" s="390" t="s">
        <v>175</v>
      </c>
      <c r="C103" s="390" t="s">
        <v>51</v>
      </c>
      <c r="D103" s="388" t="s">
        <v>176</v>
      </c>
      <c r="E103" s="407">
        <v>1.56</v>
      </c>
      <c r="F103" s="390" t="s">
        <v>22</v>
      </c>
      <c r="G103" s="393">
        <f>'NÚCLEO 01'!$G$103</f>
        <v>643.23</v>
      </c>
      <c r="H103" s="400">
        <f>ROUND(G103+(G103*$I$6),2)</f>
        <v>819.15</v>
      </c>
      <c r="I103" s="327">
        <f>ROUND(H103*E103,2)</f>
        <v>1277.8699999999999</v>
      </c>
    </row>
    <row r="104" spans="1:10" s="190" customFormat="1">
      <c r="A104" s="201" t="s">
        <v>347</v>
      </c>
      <c r="B104" s="201"/>
      <c r="C104" s="201"/>
      <c r="D104" s="196" t="s">
        <v>180</v>
      </c>
      <c r="E104" s="219"/>
      <c r="F104" s="202"/>
      <c r="G104" s="186"/>
      <c r="H104" s="220"/>
      <c r="I104" s="195"/>
    </row>
    <row r="105" spans="1:10" s="190" customFormat="1">
      <c r="A105" s="390" t="s">
        <v>348</v>
      </c>
      <c r="B105" s="390" t="s">
        <v>182</v>
      </c>
      <c r="C105" s="390" t="s">
        <v>51</v>
      </c>
      <c r="D105" s="408" t="s">
        <v>183</v>
      </c>
      <c r="E105" s="407">
        <v>2</v>
      </c>
      <c r="F105" s="390" t="s">
        <v>15</v>
      </c>
      <c r="G105" s="388">
        <f>'NÚCLEO 01'!$G$105</f>
        <v>63.18</v>
      </c>
      <c r="H105" s="400">
        <f t="shared" ref="H105:H106" si="8">ROUND(G105+(G105*$I$6),2)</f>
        <v>80.459999999999994</v>
      </c>
      <c r="I105" s="327">
        <f t="shared" ref="I105:I106" si="9">ROUND(H105*E105,2)</f>
        <v>160.91999999999999</v>
      </c>
    </row>
    <row r="106" spans="1:10" s="190" customFormat="1">
      <c r="A106" s="390" t="s">
        <v>349</v>
      </c>
      <c r="B106" s="390" t="s">
        <v>185</v>
      </c>
      <c r="C106" s="390" t="s">
        <v>51</v>
      </c>
      <c r="D106" s="388" t="s">
        <v>186</v>
      </c>
      <c r="E106" s="407">
        <v>2</v>
      </c>
      <c r="F106" s="390" t="s">
        <v>15</v>
      </c>
      <c r="G106" s="388">
        <f>'NÚCLEO 01'!$G$106</f>
        <v>46.48</v>
      </c>
      <c r="H106" s="400">
        <f t="shared" si="8"/>
        <v>59.19</v>
      </c>
      <c r="I106" s="327">
        <f t="shared" si="9"/>
        <v>118.38</v>
      </c>
      <c r="J106" s="221"/>
    </row>
    <row r="107" spans="1:10">
      <c r="A107" s="151"/>
      <c r="B107" s="151"/>
      <c r="C107" s="151"/>
      <c r="D107" s="152" t="s">
        <v>192</v>
      </c>
      <c r="E107" s="151"/>
      <c r="F107" s="151"/>
      <c r="G107" s="151"/>
      <c r="H107" s="151"/>
      <c r="I107" s="153">
        <f>I108+I124+I131+I139+I151+I156+I159+I167+I172+I144+I180</f>
        <v>14993.779999999997</v>
      </c>
      <c r="J107" s="150"/>
    </row>
    <row r="108" spans="1:10">
      <c r="A108" s="154">
        <v>33</v>
      </c>
      <c r="B108" s="155"/>
      <c r="C108" s="155"/>
      <c r="D108" s="156" t="s">
        <v>25</v>
      </c>
      <c r="E108" s="155"/>
      <c r="F108" s="155"/>
      <c r="G108" s="155"/>
      <c r="H108" s="155"/>
      <c r="I108" s="157">
        <f>SUM(I110:I123)</f>
        <v>1603.33</v>
      </c>
      <c r="J108" s="150"/>
    </row>
    <row r="109" spans="1:10">
      <c r="A109" s="158" t="s">
        <v>350</v>
      </c>
      <c r="B109" s="103"/>
      <c r="C109" s="103"/>
      <c r="D109" s="159" t="s">
        <v>27</v>
      </c>
      <c r="E109" s="103"/>
      <c r="F109" s="103"/>
      <c r="G109" s="103"/>
      <c r="H109" s="103"/>
      <c r="I109" s="160"/>
      <c r="J109" s="150"/>
    </row>
    <row r="110" spans="1:10" s="190" customFormat="1" ht="26.25">
      <c r="A110" s="347" t="s">
        <v>351</v>
      </c>
      <c r="B110" s="347" t="s">
        <v>29</v>
      </c>
      <c r="C110" s="347" t="s">
        <v>30</v>
      </c>
      <c r="D110" s="349" t="s">
        <v>31</v>
      </c>
      <c r="E110" s="350">
        <v>0.34</v>
      </c>
      <c r="F110" s="347" t="s">
        <v>32</v>
      </c>
      <c r="G110" s="351">
        <f>'NÚCLEO 01'!$G$110</f>
        <v>300.23</v>
      </c>
      <c r="H110" s="400">
        <f t="shared" ref="H110:H123" si="10">ROUND(G110+(G110*$I$6),2)</f>
        <v>382.34</v>
      </c>
      <c r="I110" s="327">
        <f t="shared" ref="I110:I123" si="11">ROUND(H110*E110,2)</f>
        <v>130</v>
      </c>
      <c r="J110" s="221"/>
    </row>
    <row r="111" spans="1:10" s="190" customFormat="1" ht="26.25">
      <c r="A111" s="353" t="s">
        <v>352</v>
      </c>
      <c r="B111" s="353" t="s">
        <v>37</v>
      </c>
      <c r="C111" s="353" t="s">
        <v>30</v>
      </c>
      <c r="D111" s="376" t="s">
        <v>38</v>
      </c>
      <c r="E111" s="355">
        <v>15</v>
      </c>
      <c r="F111" s="353" t="s">
        <v>39</v>
      </c>
      <c r="G111" s="351">
        <f>'NÚCLEO 01'!$G$111</f>
        <v>6</v>
      </c>
      <c r="H111" s="400">
        <f t="shared" si="10"/>
        <v>7.64</v>
      </c>
      <c r="I111" s="327">
        <f t="shared" si="11"/>
        <v>114.6</v>
      </c>
      <c r="J111" s="221">
        <f>I107+I14</f>
        <v>82116.959999999992</v>
      </c>
    </row>
    <row r="112" spans="1:10" s="190" customFormat="1">
      <c r="A112" s="347" t="s">
        <v>353</v>
      </c>
      <c r="B112" s="353" t="s">
        <v>41</v>
      </c>
      <c r="C112" s="353" t="s">
        <v>30</v>
      </c>
      <c r="D112" s="376" t="s">
        <v>42</v>
      </c>
      <c r="E112" s="355">
        <v>17.16</v>
      </c>
      <c r="F112" s="353" t="s">
        <v>22</v>
      </c>
      <c r="G112" s="351">
        <f>'NÚCLEO 01'!$G$112</f>
        <v>4.21</v>
      </c>
      <c r="H112" s="400">
        <f t="shared" si="10"/>
        <v>5.36</v>
      </c>
      <c r="I112" s="327">
        <f t="shared" si="11"/>
        <v>91.98</v>
      </c>
      <c r="J112" s="221"/>
    </row>
    <row r="113" spans="1:10" s="190" customFormat="1">
      <c r="A113" s="353" t="s">
        <v>354</v>
      </c>
      <c r="B113" s="353" t="s">
        <v>44</v>
      </c>
      <c r="C113" s="353" t="s">
        <v>30</v>
      </c>
      <c r="D113" s="376" t="s">
        <v>45</v>
      </c>
      <c r="E113" s="355">
        <v>1</v>
      </c>
      <c r="F113" s="353" t="s">
        <v>15</v>
      </c>
      <c r="G113" s="351">
        <f>'NÚCLEO 01'!$G$113</f>
        <v>9.27</v>
      </c>
      <c r="H113" s="400">
        <f t="shared" si="10"/>
        <v>11.81</v>
      </c>
      <c r="I113" s="327">
        <f t="shared" si="11"/>
        <v>11.81</v>
      </c>
      <c r="J113" s="221"/>
    </row>
    <row r="114" spans="1:10" s="190" customFormat="1">
      <c r="A114" s="347" t="s">
        <v>355</v>
      </c>
      <c r="B114" s="357" t="s">
        <v>50</v>
      </c>
      <c r="C114" s="409" t="s">
        <v>51</v>
      </c>
      <c r="D114" s="363" t="s">
        <v>52</v>
      </c>
      <c r="E114" s="367">
        <v>2</v>
      </c>
      <c r="F114" s="353" t="s">
        <v>15</v>
      </c>
      <c r="G114" s="351">
        <f>'NÚCLEO 01'!$G$114</f>
        <v>14.47</v>
      </c>
      <c r="H114" s="400">
        <f t="shared" si="10"/>
        <v>18.43</v>
      </c>
      <c r="I114" s="327">
        <f t="shared" si="11"/>
        <v>36.86</v>
      </c>
      <c r="J114" s="221"/>
    </row>
    <row r="115" spans="1:10" s="190" customFormat="1">
      <c r="A115" s="353" t="s">
        <v>356</v>
      </c>
      <c r="B115" s="357" t="s">
        <v>54</v>
      </c>
      <c r="C115" s="409" t="s">
        <v>51</v>
      </c>
      <c r="D115" s="363" t="s">
        <v>55</v>
      </c>
      <c r="E115" s="367">
        <v>4</v>
      </c>
      <c r="F115" s="353" t="s">
        <v>15</v>
      </c>
      <c r="G115" s="351">
        <f>'NÚCLEO 01'!$G$115</f>
        <v>5.69</v>
      </c>
      <c r="H115" s="400">
        <f t="shared" si="10"/>
        <v>7.25</v>
      </c>
      <c r="I115" s="327">
        <f t="shared" si="11"/>
        <v>29</v>
      </c>
      <c r="J115" s="221"/>
    </row>
    <row r="116" spans="1:10" s="190" customFormat="1" ht="26.25">
      <c r="A116" s="347" t="s">
        <v>357</v>
      </c>
      <c r="B116" s="357" t="s">
        <v>57</v>
      </c>
      <c r="C116" s="357" t="s">
        <v>30</v>
      </c>
      <c r="D116" s="363" t="s">
        <v>58</v>
      </c>
      <c r="E116" s="367">
        <v>2</v>
      </c>
      <c r="F116" s="353" t="s">
        <v>15</v>
      </c>
      <c r="G116" s="351">
        <f>'NÚCLEO 01'!$G$116</f>
        <v>36.74</v>
      </c>
      <c r="H116" s="400">
        <f t="shared" si="10"/>
        <v>46.79</v>
      </c>
      <c r="I116" s="327">
        <f t="shared" si="11"/>
        <v>93.58</v>
      </c>
      <c r="J116" s="221"/>
    </row>
    <row r="117" spans="1:10" s="190" customFormat="1" ht="25.5">
      <c r="A117" s="353" t="s">
        <v>358</v>
      </c>
      <c r="B117" s="357" t="s">
        <v>63</v>
      </c>
      <c r="C117" s="357" t="s">
        <v>51</v>
      </c>
      <c r="D117" s="364" t="s">
        <v>64</v>
      </c>
      <c r="E117" s="367">
        <v>2</v>
      </c>
      <c r="F117" s="353" t="s">
        <v>15</v>
      </c>
      <c r="G117" s="351">
        <f>'NÚCLEO 01'!$G$117</f>
        <v>4.41</v>
      </c>
      <c r="H117" s="400">
        <f t="shared" si="10"/>
        <v>5.62</v>
      </c>
      <c r="I117" s="327">
        <f t="shared" si="11"/>
        <v>11.24</v>
      </c>
      <c r="J117" s="221"/>
    </row>
    <row r="118" spans="1:10" s="190" customFormat="1">
      <c r="A118" s="347" t="s">
        <v>359</v>
      </c>
      <c r="B118" s="357" t="s">
        <v>66</v>
      </c>
      <c r="C118" s="409" t="s">
        <v>51</v>
      </c>
      <c r="D118" s="363" t="s">
        <v>67</v>
      </c>
      <c r="E118" s="367">
        <v>3</v>
      </c>
      <c r="F118" s="353" t="s">
        <v>15</v>
      </c>
      <c r="G118" s="351">
        <f>'NÚCLEO 01'!$G$118</f>
        <v>24.06</v>
      </c>
      <c r="H118" s="400">
        <f t="shared" si="10"/>
        <v>30.64</v>
      </c>
      <c r="I118" s="327">
        <f t="shared" si="11"/>
        <v>91.92</v>
      </c>
      <c r="J118" s="221"/>
    </row>
    <row r="119" spans="1:10" s="190" customFormat="1" ht="26.25">
      <c r="A119" s="353" t="s">
        <v>360</v>
      </c>
      <c r="B119" s="410">
        <v>97660</v>
      </c>
      <c r="C119" s="357" t="s">
        <v>21</v>
      </c>
      <c r="D119" s="363" t="s">
        <v>193</v>
      </c>
      <c r="E119" s="367">
        <v>3</v>
      </c>
      <c r="F119" s="353" t="s">
        <v>15</v>
      </c>
      <c r="G119" s="351">
        <f>'NÚCLEO 01'!$G$119</f>
        <v>0.62</v>
      </c>
      <c r="H119" s="400">
        <f t="shared" si="10"/>
        <v>0.79</v>
      </c>
      <c r="I119" s="327">
        <f t="shared" si="11"/>
        <v>2.37</v>
      </c>
      <c r="J119" s="221"/>
    </row>
    <row r="120" spans="1:10" s="190" customFormat="1" ht="25.5">
      <c r="A120" s="347" t="s">
        <v>361</v>
      </c>
      <c r="B120" s="357" t="s">
        <v>71</v>
      </c>
      <c r="C120" s="357" t="s">
        <v>30</v>
      </c>
      <c r="D120" s="364" t="s">
        <v>72</v>
      </c>
      <c r="E120" s="367">
        <v>1</v>
      </c>
      <c r="F120" s="353" t="s">
        <v>15</v>
      </c>
      <c r="G120" s="351">
        <f>'NÚCLEO 01'!$G$120</f>
        <v>2.25</v>
      </c>
      <c r="H120" s="400">
        <f t="shared" si="10"/>
        <v>2.87</v>
      </c>
      <c r="I120" s="327">
        <f t="shared" si="11"/>
        <v>2.87</v>
      </c>
      <c r="J120" s="221"/>
    </row>
    <row r="121" spans="1:10" s="190" customFormat="1" ht="25.5">
      <c r="A121" s="353" t="s">
        <v>362</v>
      </c>
      <c r="B121" s="296" t="s">
        <v>74</v>
      </c>
      <c r="C121" s="296" t="s">
        <v>51</v>
      </c>
      <c r="D121" s="297" t="s">
        <v>75</v>
      </c>
      <c r="E121" s="302">
        <v>0.7</v>
      </c>
      <c r="F121" s="298" t="s">
        <v>32</v>
      </c>
      <c r="G121" s="351">
        <f>'NÚCLEO 01'!$G$121</f>
        <v>58.08</v>
      </c>
      <c r="H121" s="400">
        <f t="shared" si="10"/>
        <v>73.959999999999994</v>
      </c>
      <c r="I121" s="327">
        <f t="shared" si="11"/>
        <v>51.77</v>
      </c>
      <c r="J121" s="221"/>
    </row>
    <row r="122" spans="1:10" s="190" customFormat="1">
      <c r="A122" s="347" t="s">
        <v>363</v>
      </c>
      <c r="B122" s="296" t="s">
        <v>215</v>
      </c>
      <c r="C122" s="296" t="s">
        <v>51</v>
      </c>
      <c r="D122" s="297" t="s">
        <v>216</v>
      </c>
      <c r="E122" s="298">
        <v>3.08</v>
      </c>
      <c r="F122" s="298" t="s">
        <v>22</v>
      </c>
      <c r="G122" s="351">
        <f>'NÚCLEO 01'!$G$122</f>
        <v>45.03</v>
      </c>
      <c r="H122" s="400">
        <f t="shared" si="10"/>
        <v>57.35</v>
      </c>
      <c r="I122" s="327">
        <f t="shared" si="11"/>
        <v>176.64</v>
      </c>
      <c r="J122" s="221"/>
    </row>
    <row r="123" spans="1:10" s="190" customFormat="1">
      <c r="A123" s="353" t="s">
        <v>364</v>
      </c>
      <c r="B123" s="296" t="s">
        <v>225</v>
      </c>
      <c r="C123" s="296" t="s">
        <v>30</v>
      </c>
      <c r="D123" s="297" t="s">
        <v>226</v>
      </c>
      <c r="E123" s="302">
        <v>1</v>
      </c>
      <c r="F123" s="298" t="s">
        <v>15</v>
      </c>
      <c r="G123" s="351">
        <f>'NÚCLEO 01'!$G$123</f>
        <v>595.75</v>
      </c>
      <c r="H123" s="400">
        <f t="shared" si="10"/>
        <v>758.69</v>
      </c>
      <c r="I123" s="327">
        <f t="shared" si="11"/>
        <v>758.69</v>
      </c>
      <c r="J123" s="221"/>
    </row>
    <row r="124" spans="1:10">
      <c r="A124" s="92">
        <v>34</v>
      </c>
      <c r="B124" s="93"/>
      <c r="C124" s="93"/>
      <c r="D124" s="94" t="s">
        <v>235</v>
      </c>
      <c r="E124" s="95"/>
      <c r="F124" s="93"/>
      <c r="G124" s="96"/>
      <c r="H124" s="155"/>
      <c r="I124" s="157">
        <f>SUM(I125:I130)</f>
        <v>1725.0500000000002</v>
      </c>
      <c r="J124" s="150"/>
    </row>
    <row r="125" spans="1:10">
      <c r="A125" s="158" t="s">
        <v>365</v>
      </c>
      <c r="B125" s="103"/>
      <c r="C125" s="103"/>
      <c r="D125" s="159" t="s">
        <v>80</v>
      </c>
      <c r="E125" s="103"/>
      <c r="F125" s="103"/>
      <c r="G125" s="103"/>
      <c r="H125" s="103"/>
      <c r="I125" s="160"/>
      <c r="J125" s="150"/>
    </row>
    <row r="126" spans="1:10" ht="25.5">
      <c r="A126" s="343" t="s">
        <v>977</v>
      </c>
      <c r="B126" s="343" t="s">
        <v>928</v>
      </c>
      <c r="C126" s="343" t="s">
        <v>51</v>
      </c>
      <c r="D126" s="388" t="s">
        <v>927</v>
      </c>
      <c r="E126" s="344">
        <v>1</v>
      </c>
      <c r="F126" s="343" t="s">
        <v>15</v>
      </c>
      <c r="G126" s="271">
        <v>97.24</v>
      </c>
      <c r="H126" s="273">
        <f t="shared" ref="H126:H130" si="12">ROUND(G126+(G126*$I$6),2)</f>
        <v>123.84</v>
      </c>
      <c r="I126" s="274">
        <f t="shared" ref="I126:I130" si="13">ROUND(H126*E126,2)</f>
        <v>123.84</v>
      </c>
      <c r="J126" s="150"/>
    </row>
    <row r="127" spans="1:10">
      <c r="A127" s="343" t="s">
        <v>978</v>
      </c>
      <c r="B127" s="343" t="s">
        <v>956</v>
      </c>
      <c r="C127" s="343" t="s">
        <v>51</v>
      </c>
      <c r="D127" s="388" t="s">
        <v>957</v>
      </c>
      <c r="E127" s="344">
        <v>1</v>
      </c>
      <c r="F127" s="343" t="s">
        <v>15</v>
      </c>
      <c r="G127" s="271">
        <v>97.27</v>
      </c>
      <c r="H127" s="273">
        <f t="shared" si="12"/>
        <v>123.87</v>
      </c>
      <c r="I127" s="274">
        <f t="shared" si="13"/>
        <v>123.87</v>
      </c>
      <c r="J127" s="150"/>
    </row>
    <row r="128" spans="1:10" ht="25.5">
      <c r="A128" s="343" t="s">
        <v>979</v>
      </c>
      <c r="B128" s="343">
        <f>COMPOSIÇÕES!$A$70</f>
        <v>8</v>
      </c>
      <c r="C128" s="343" t="str">
        <f>COMPOSIÇÕES!$E$70</f>
        <v>COMPOSIÇÃO</v>
      </c>
      <c r="D128" s="388" t="str">
        <f>COMPOSIÇÕES!$C$70</f>
        <v>CAIXA DE INSPEÇÃO E PASSAGEM PVC ESGOTO - 41L COM PROLONGADO DE 20CM</v>
      </c>
      <c r="E128" s="344">
        <v>1</v>
      </c>
      <c r="F128" s="343" t="s">
        <v>15</v>
      </c>
      <c r="G128" s="271">
        <f>COMPOSIÇÕES!$G$70</f>
        <v>337.14</v>
      </c>
      <c r="H128" s="273">
        <f t="shared" si="12"/>
        <v>429.35</v>
      </c>
      <c r="I128" s="274">
        <f t="shared" si="13"/>
        <v>429.35</v>
      </c>
      <c r="J128" s="150"/>
    </row>
    <row r="129" spans="1:10" ht="63.75">
      <c r="A129" s="343" t="s">
        <v>980</v>
      </c>
      <c r="B129" s="343">
        <v>91792</v>
      </c>
      <c r="C129" s="343" t="s">
        <v>21</v>
      </c>
      <c r="D129" s="388" t="s">
        <v>958</v>
      </c>
      <c r="E129" s="344">
        <v>3.93</v>
      </c>
      <c r="F129" s="343" t="s">
        <v>39</v>
      </c>
      <c r="G129" s="271">
        <v>60.79</v>
      </c>
      <c r="H129" s="422">
        <f t="shared" si="12"/>
        <v>77.42</v>
      </c>
      <c r="I129" s="274">
        <f t="shared" si="13"/>
        <v>304.26</v>
      </c>
      <c r="J129" s="150"/>
    </row>
    <row r="130" spans="1:10" ht="63.75">
      <c r="A130" s="343" t="s">
        <v>981</v>
      </c>
      <c r="B130" s="343">
        <v>91793</v>
      </c>
      <c r="C130" s="343" t="s">
        <v>21</v>
      </c>
      <c r="D130" s="388" t="s">
        <v>959</v>
      </c>
      <c r="E130" s="344">
        <v>6.39</v>
      </c>
      <c r="F130" s="343" t="s">
        <v>39</v>
      </c>
      <c r="G130" s="271">
        <v>91.39</v>
      </c>
      <c r="H130" s="273">
        <f t="shared" si="12"/>
        <v>116.39</v>
      </c>
      <c r="I130" s="274">
        <f t="shared" si="13"/>
        <v>743.73</v>
      </c>
      <c r="J130" s="150"/>
    </row>
    <row r="131" spans="1:10">
      <c r="A131" s="92">
        <v>35</v>
      </c>
      <c r="B131" s="93"/>
      <c r="C131" s="93"/>
      <c r="D131" s="94" t="s">
        <v>81</v>
      </c>
      <c r="E131" s="95"/>
      <c r="F131" s="93"/>
      <c r="G131" s="96"/>
      <c r="H131" s="155"/>
      <c r="I131" s="157">
        <f>SUM(I133:I138)</f>
        <v>1665.2</v>
      </c>
      <c r="J131" s="150"/>
    </row>
    <row r="132" spans="1:10">
      <c r="A132" s="97" t="s">
        <v>366</v>
      </c>
      <c r="B132" s="98"/>
      <c r="C132" s="98"/>
      <c r="D132" s="99" t="s">
        <v>83</v>
      </c>
      <c r="E132" s="100"/>
      <c r="F132" s="98"/>
      <c r="G132" s="101"/>
      <c r="H132" s="103"/>
      <c r="I132" s="160"/>
      <c r="J132" s="150"/>
    </row>
    <row r="133" spans="1:10" s="190" customFormat="1">
      <c r="A133" s="353" t="s">
        <v>367</v>
      </c>
      <c r="B133" s="353" t="s">
        <v>85</v>
      </c>
      <c r="C133" s="353" t="s">
        <v>51</v>
      </c>
      <c r="D133" s="363" t="s">
        <v>86</v>
      </c>
      <c r="E133" s="355">
        <v>0.2</v>
      </c>
      <c r="F133" s="353" t="s">
        <v>32</v>
      </c>
      <c r="G133" s="356">
        <f>'NÚCLEO 01'!$G$133</f>
        <v>135.91999999999999</v>
      </c>
      <c r="H133" s="400">
        <f>ROUND(G133+(G133*$I$6),2)</f>
        <v>173.09</v>
      </c>
      <c r="I133" s="327">
        <f t="shared" ref="I133:I134" si="14">ROUND(H133*E133,2)</f>
        <v>34.619999999999997</v>
      </c>
      <c r="J133" s="221"/>
    </row>
    <row r="134" spans="1:10" s="190" customFormat="1">
      <c r="A134" s="353" t="s">
        <v>368</v>
      </c>
      <c r="B134" s="370" t="s">
        <v>88</v>
      </c>
      <c r="C134" s="370" t="s">
        <v>30</v>
      </c>
      <c r="D134" s="376" t="s">
        <v>89</v>
      </c>
      <c r="E134" s="371">
        <v>6.77</v>
      </c>
      <c r="F134" s="353" t="s">
        <v>22</v>
      </c>
      <c r="G134" s="356">
        <f>'NÚCLEO 01'!$G$134</f>
        <v>33.450000000000003</v>
      </c>
      <c r="H134" s="400">
        <f>ROUND(G134+(G134*$I$6),2)</f>
        <v>42.6</v>
      </c>
      <c r="I134" s="327">
        <f t="shared" si="14"/>
        <v>288.39999999999998</v>
      </c>
      <c r="J134" s="221"/>
    </row>
    <row r="135" spans="1:10" s="190" customFormat="1">
      <c r="A135" s="105" t="s">
        <v>369</v>
      </c>
      <c r="B135" s="161"/>
      <c r="C135" s="107"/>
      <c r="D135" s="162" t="s">
        <v>194</v>
      </c>
      <c r="E135" s="109"/>
      <c r="F135" s="83"/>
      <c r="G135" s="110"/>
      <c r="H135" s="163"/>
      <c r="I135" s="164"/>
      <c r="J135" s="221"/>
    </row>
    <row r="136" spans="1:10" s="190" customFormat="1" ht="38.25">
      <c r="A136" s="353" t="s">
        <v>370</v>
      </c>
      <c r="B136" s="353" t="s">
        <v>93</v>
      </c>
      <c r="C136" s="353" t="s">
        <v>30</v>
      </c>
      <c r="D136" s="361" t="s">
        <v>94</v>
      </c>
      <c r="E136" s="355">
        <v>7.45</v>
      </c>
      <c r="F136" s="353" t="s">
        <v>95</v>
      </c>
      <c r="G136" s="351">
        <f>'NÚCLEO 01'!$G$136</f>
        <v>74.72</v>
      </c>
      <c r="H136" s="400">
        <f>ROUND(G136+(G136*$I$6),2)</f>
        <v>95.16</v>
      </c>
      <c r="I136" s="327">
        <f>ROUND(H136*E136,2)</f>
        <v>708.94</v>
      </c>
      <c r="J136" s="221"/>
    </row>
    <row r="137" spans="1:10" s="190" customFormat="1">
      <c r="A137" s="105" t="s">
        <v>371</v>
      </c>
      <c r="B137" s="161"/>
      <c r="C137" s="107"/>
      <c r="D137" s="162" t="s">
        <v>195</v>
      </c>
      <c r="E137" s="109"/>
      <c r="F137" s="83"/>
      <c r="G137" s="110"/>
      <c r="H137" s="163"/>
      <c r="I137" s="164"/>
      <c r="J137" s="221"/>
    </row>
    <row r="138" spans="1:10" s="190" customFormat="1" ht="51">
      <c r="A138" s="353" t="s">
        <v>372</v>
      </c>
      <c r="B138" s="353" t="s">
        <v>99</v>
      </c>
      <c r="C138" s="353" t="s">
        <v>51</v>
      </c>
      <c r="D138" s="361" t="s">
        <v>100</v>
      </c>
      <c r="E138" s="355">
        <v>18.88</v>
      </c>
      <c r="F138" s="353" t="s">
        <v>22</v>
      </c>
      <c r="G138" s="372">
        <f>'NÚCLEO 01'!$G$138</f>
        <v>26.34</v>
      </c>
      <c r="H138" s="400">
        <f>ROUND(G138+(G138*$I$6),2)</f>
        <v>33.54</v>
      </c>
      <c r="I138" s="327">
        <f>ROUND(H138*E138,2)</f>
        <v>633.24</v>
      </c>
      <c r="J138" s="221"/>
    </row>
    <row r="139" spans="1:10">
      <c r="A139" s="92">
        <v>36</v>
      </c>
      <c r="B139" s="93"/>
      <c r="C139" s="93"/>
      <c r="D139" s="94" t="s">
        <v>101</v>
      </c>
      <c r="E139" s="95"/>
      <c r="F139" s="93"/>
      <c r="G139" s="96"/>
      <c r="H139" s="155"/>
      <c r="I139" s="157">
        <f>SUM(I141:I143)</f>
        <v>2854.81</v>
      </c>
      <c r="J139" s="150"/>
    </row>
    <row r="140" spans="1:10">
      <c r="A140" s="97" t="s">
        <v>373</v>
      </c>
      <c r="B140" s="98"/>
      <c r="C140" s="98"/>
      <c r="D140" s="99" t="s">
        <v>103</v>
      </c>
      <c r="E140" s="100"/>
      <c r="F140" s="98"/>
      <c r="G140" s="101"/>
      <c r="H140" s="103"/>
      <c r="I140" s="160"/>
      <c r="J140" s="150"/>
    </row>
    <row r="141" spans="1:10" s="190" customFormat="1" ht="25.5">
      <c r="A141" s="353" t="s">
        <v>374</v>
      </c>
      <c r="B141" s="353" t="s">
        <v>105</v>
      </c>
      <c r="C141" s="353" t="s">
        <v>51</v>
      </c>
      <c r="D141" s="361" t="s">
        <v>106</v>
      </c>
      <c r="E141" s="355">
        <v>3.08</v>
      </c>
      <c r="F141" s="353" t="s">
        <v>22</v>
      </c>
      <c r="G141" s="356">
        <f>'NÚCLEO 01'!$G$141</f>
        <v>678.81</v>
      </c>
      <c r="H141" s="400">
        <f>ROUND(G141+(G141*$I$6),2)</f>
        <v>864.46</v>
      </c>
      <c r="I141" s="327">
        <f>ROUND(H141*E141,2)</f>
        <v>2662.54</v>
      </c>
      <c r="J141" s="221"/>
    </row>
    <row r="142" spans="1:10" s="190" customFormat="1">
      <c r="A142" s="182" t="s">
        <v>768</v>
      </c>
      <c r="B142" s="174"/>
      <c r="C142" s="170"/>
      <c r="D142" s="185" t="s">
        <v>112</v>
      </c>
      <c r="E142" s="176"/>
      <c r="F142" s="170"/>
      <c r="G142" s="178"/>
      <c r="H142" s="178"/>
      <c r="I142" s="184"/>
      <c r="J142" s="221"/>
    </row>
    <row r="143" spans="1:10" s="190" customFormat="1" ht="25.5">
      <c r="A143" s="387" t="s">
        <v>769</v>
      </c>
      <c r="B143" s="387" t="s">
        <v>114</v>
      </c>
      <c r="C143" s="387" t="s">
        <v>51</v>
      </c>
      <c r="D143" s="388" t="s">
        <v>115</v>
      </c>
      <c r="E143" s="389">
        <v>1.1000000000000001</v>
      </c>
      <c r="F143" s="387" t="s">
        <v>39</v>
      </c>
      <c r="G143" s="396">
        <f>'NÚCLEO 01'!$G$143</f>
        <v>137.25</v>
      </c>
      <c r="H143" s="400">
        <f>ROUND(G143+(G143*$I$6),2)</f>
        <v>174.79</v>
      </c>
      <c r="I143" s="327">
        <f>ROUND(H143*E143,2)</f>
        <v>192.27</v>
      </c>
      <c r="J143" s="221"/>
    </row>
    <row r="144" spans="1:10">
      <c r="A144" s="58">
        <v>37</v>
      </c>
      <c r="B144" s="58"/>
      <c r="C144" s="58"/>
      <c r="D144" s="59" t="s">
        <v>121</v>
      </c>
      <c r="E144" s="60"/>
      <c r="F144" s="58"/>
      <c r="G144" s="61"/>
      <c r="H144" s="61"/>
      <c r="I144" s="62">
        <f>SUM(I146:I150)</f>
        <v>2140.11</v>
      </c>
      <c r="J144" s="150"/>
    </row>
    <row r="145" spans="1:10">
      <c r="A145" s="63" t="s">
        <v>375</v>
      </c>
      <c r="B145" s="37"/>
      <c r="C145" s="37"/>
      <c r="D145" s="64" t="s">
        <v>265</v>
      </c>
      <c r="E145" s="43"/>
      <c r="F145" s="37"/>
      <c r="G145" s="53"/>
      <c r="H145" s="53"/>
      <c r="I145" s="81"/>
      <c r="J145" s="150"/>
    </row>
    <row r="146" spans="1:10" s="190" customFormat="1">
      <c r="A146" s="281" t="s">
        <v>376</v>
      </c>
      <c r="B146" s="281" t="s">
        <v>230</v>
      </c>
      <c r="C146" s="281" t="s">
        <v>30</v>
      </c>
      <c r="D146" s="289" t="s">
        <v>231</v>
      </c>
      <c r="E146" s="284">
        <v>1</v>
      </c>
      <c r="F146" s="281" t="s">
        <v>15</v>
      </c>
      <c r="G146" s="304">
        <f>'NÚCLEO 01'!$G$146</f>
        <v>1211.57</v>
      </c>
      <c r="H146" s="295">
        <v>1409.89</v>
      </c>
      <c r="I146" s="327">
        <f>ROUND(H146*E146,2)</f>
        <v>1409.89</v>
      </c>
      <c r="J146" s="221"/>
    </row>
    <row r="147" spans="1:10" s="190" customFormat="1">
      <c r="A147" s="191" t="s">
        <v>377</v>
      </c>
      <c r="B147" s="192"/>
      <c r="C147" s="192"/>
      <c r="D147" s="193" t="s">
        <v>234</v>
      </c>
      <c r="E147" s="187"/>
      <c r="F147" s="192"/>
      <c r="G147" s="188"/>
      <c r="H147" s="188"/>
      <c r="I147" s="194"/>
      <c r="J147" s="221"/>
    </row>
    <row r="148" spans="1:10" s="190" customFormat="1">
      <c r="A148" s="281" t="s">
        <v>378</v>
      </c>
      <c r="B148" s="281" t="s">
        <v>127</v>
      </c>
      <c r="C148" s="281" t="s">
        <v>30</v>
      </c>
      <c r="D148" s="289" t="s">
        <v>128</v>
      </c>
      <c r="E148" s="284">
        <v>1</v>
      </c>
      <c r="F148" s="281" t="s">
        <v>15</v>
      </c>
      <c r="G148" s="304">
        <f>'NÚCLEO 01'!$G$148</f>
        <v>563.65</v>
      </c>
      <c r="H148" s="295">
        <v>656.42</v>
      </c>
      <c r="I148" s="327">
        <f>ROUND(H148*E148,2)</f>
        <v>656.42</v>
      </c>
      <c r="J148" s="221"/>
    </row>
    <row r="149" spans="1:10" s="190" customFormat="1">
      <c r="A149" s="191" t="s">
        <v>379</v>
      </c>
      <c r="B149" s="192"/>
      <c r="C149" s="192"/>
      <c r="D149" s="193" t="s">
        <v>273</v>
      </c>
      <c r="E149" s="187"/>
      <c r="F149" s="192"/>
      <c r="G149" s="188"/>
      <c r="H149" s="188"/>
      <c r="I149" s="194"/>
      <c r="J149" s="221"/>
    </row>
    <row r="150" spans="1:10" s="190" customFormat="1">
      <c r="A150" s="281" t="s">
        <v>380</v>
      </c>
      <c r="B150" s="281" t="s">
        <v>274</v>
      </c>
      <c r="C150" s="281" t="s">
        <v>51</v>
      </c>
      <c r="D150" s="289" t="s">
        <v>275</v>
      </c>
      <c r="E150" s="284">
        <v>1</v>
      </c>
      <c r="F150" s="281" t="s">
        <v>15</v>
      </c>
      <c r="G150" s="304">
        <f>'NÚCLEO 01'!$G$150</f>
        <v>57.95</v>
      </c>
      <c r="H150" s="400">
        <f>ROUND(G150+(G150*$I$6),2)</f>
        <v>73.8</v>
      </c>
      <c r="I150" s="327">
        <f>ROUND(H150*E150,2)</f>
        <v>73.8</v>
      </c>
      <c r="J150" s="221"/>
    </row>
    <row r="151" spans="1:10">
      <c r="A151" s="93">
        <v>38</v>
      </c>
      <c r="B151" s="93"/>
      <c r="C151" s="93"/>
      <c r="D151" s="94" t="s">
        <v>129</v>
      </c>
      <c r="E151" s="95"/>
      <c r="F151" s="93"/>
      <c r="G151" s="96"/>
      <c r="H151" s="155"/>
      <c r="I151" s="157">
        <f>SUM(I153:I155)</f>
        <v>745.81</v>
      </c>
      <c r="J151" s="150"/>
    </row>
    <row r="152" spans="1:10" s="190" customFormat="1">
      <c r="A152" s="225" t="s">
        <v>381</v>
      </c>
      <c r="B152" s="226"/>
      <c r="C152" s="226"/>
      <c r="D152" s="227" t="s">
        <v>266</v>
      </c>
      <c r="E152" s="228"/>
      <c r="F152" s="226"/>
      <c r="G152" s="229"/>
      <c r="H152" s="163"/>
      <c r="I152" s="164"/>
      <c r="J152" s="221"/>
    </row>
    <row r="153" spans="1:10" s="190" customFormat="1">
      <c r="A153" s="353" t="s">
        <v>382</v>
      </c>
      <c r="B153" s="411" t="s">
        <v>219</v>
      </c>
      <c r="C153" s="353" t="s">
        <v>30</v>
      </c>
      <c r="D153" s="374" t="s">
        <v>220</v>
      </c>
      <c r="E153" s="355">
        <v>2</v>
      </c>
      <c r="F153" s="353" t="s">
        <v>15</v>
      </c>
      <c r="G153" s="356">
        <f>'NÚCLEO 01'!$G$153</f>
        <v>141.62</v>
      </c>
      <c r="H153" s="400">
        <f t="shared" ref="H153:H155" si="15">ROUND(G153+(G153*$I$6),2)</f>
        <v>180.35</v>
      </c>
      <c r="I153" s="327">
        <f t="shared" ref="I153" si="16">ROUND(H153*E153,2)</f>
        <v>360.7</v>
      </c>
      <c r="J153" s="221"/>
    </row>
    <row r="154" spans="1:10" s="190" customFormat="1">
      <c r="A154" s="308" t="s">
        <v>770</v>
      </c>
      <c r="B154" s="309" t="s">
        <v>631</v>
      </c>
      <c r="C154" s="308" t="s">
        <v>30</v>
      </c>
      <c r="D154" s="310" t="s">
        <v>632</v>
      </c>
      <c r="E154" s="311">
        <v>1</v>
      </c>
      <c r="F154" s="308" t="s">
        <v>15</v>
      </c>
      <c r="G154" s="356">
        <f>'NÚCLEO 01'!$G$154</f>
        <v>127.3</v>
      </c>
      <c r="H154" s="400">
        <f t="shared" si="15"/>
        <v>162.12</v>
      </c>
      <c r="I154" s="314">
        <f>ROUND(H154*E154,2)</f>
        <v>162.12</v>
      </c>
      <c r="J154" s="221"/>
    </row>
    <row r="155" spans="1:10" s="190" customFormat="1">
      <c r="A155" s="308" t="s">
        <v>771</v>
      </c>
      <c r="B155" s="309" t="s">
        <v>628</v>
      </c>
      <c r="C155" s="308" t="s">
        <v>30</v>
      </c>
      <c r="D155" s="315" t="s">
        <v>629</v>
      </c>
      <c r="E155" s="311">
        <v>3</v>
      </c>
      <c r="F155" s="308" t="s">
        <v>15</v>
      </c>
      <c r="G155" s="356">
        <f>'NÚCLEO 01'!$G$155</f>
        <v>58.37</v>
      </c>
      <c r="H155" s="400">
        <f t="shared" si="15"/>
        <v>74.33</v>
      </c>
      <c r="I155" s="314">
        <f>ROUND(H155*E155,2)</f>
        <v>222.99</v>
      </c>
      <c r="J155" s="221"/>
    </row>
    <row r="156" spans="1:10">
      <c r="A156" s="93">
        <v>39</v>
      </c>
      <c r="B156" s="93"/>
      <c r="C156" s="93"/>
      <c r="D156" s="94" t="s">
        <v>221</v>
      </c>
      <c r="E156" s="95"/>
      <c r="F156" s="93"/>
      <c r="G156" s="96"/>
      <c r="H156" s="155"/>
      <c r="I156" s="157">
        <f>SUM(I158:I158)</f>
        <v>1759.78</v>
      </c>
      <c r="J156" s="150"/>
    </row>
    <row r="157" spans="1:10">
      <c r="A157" s="102" t="s">
        <v>383</v>
      </c>
      <c r="B157" s="98"/>
      <c r="C157" s="98"/>
      <c r="D157" s="99" t="s">
        <v>222</v>
      </c>
      <c r="E157" s="100"/>
      <c r="F157" s="98"/>
      <c r="G157" s="101"/>
      <c r="H157" s="103"/>
      <c r="I157" s="160"/>
      <c r="J157" s="150"/>
    </row>
    <row r="158" spans="1:10" s="190" customFormat="1">
      <c r="A158" s="353" t="s">
        <v>384</v>
      </c>
      <c r="B158" s="373">
        <f>COMPOSIÇÕES!$A$56</f>
        <v>6</v>
      </c>
      <c r="C158" s="353" t="str">
        <f>COMPOSIÇÕES!$E$56</f>
        <v>COMPOSIÇÃO</v>
      </c>
      <c r="D158" s="375" t="str">
        <f>COMPOSIÇÕES!$C$56</f>
        <v>BANHEIRA EM FIBRA DE VIDRO 0,80X0,42X0,20 DE EMBUTIR</v>
      </c>
      <c r="E158" s="355">
        <v>2</v>
      </c>
      <c r="F158" s="353" t="str">
        <f>COMPOSIÇÕES!$D$56</f>
        <v>UN</v>
      </c>
      <c r="G158" s="356">
        <f>COMPOSIÇÕES!$G$56</f>
        <v>690.92000000000007</v>
      </c>
      <c r="H158" s="400">
        <f>ROUND(G158+(G158*$I$6),2)</f>
        <v>879.89</v>
      </c>
      <c r="I158" s="300">
        <f>ROUND(E158*H158,2)</f>
        <v>1759.78</v>
      </c>
      <c r="J158" s="221"/>
    </row>
    <row r="159" spans="1:10">
      <c r="A159" s="93">
        <v>40</v>
      </c>
      <c r="B159" s="93"/>
      <c r="C159" s="93"/>
      <c r="D159" s="94" t="s">
        <v>141</v>
      </c>
      <c r="E159" s="95"/>
      <c r="F159" s="93"/>
      <c r="G159" s="96"/>
      <c r="H159" s="155"/>
      <c r="I159" s="157">
        <f>SUM(I161:I166)</f>
        <v>672.8</v>
      </c>
      <c r="J159" s="150"/>
    </row>
    <row r="160" spans="1:10" s="190" customFormat="1">
      <c r="A160" s="225" t="s">
        <v>339</v>
      </c>
      <c r="B160" s="226"/>
      <c r="C160" s="226"/>
      <c r="D160" s="227" t="s">
        <v>143</v>
      </c>
      <c r="E160" s="228"/>
      <c r="F160" s="226"/>
      <c r="G160" s="229"/>
      <c r="H160" s="163"/>
      <c r="I160" s="164"/>
      <c r="J160" s="221"/>
    </row>
    <row r="161" spans="1:10" s="190" customFormat="1">
      <c r="A161" s="353" t="s">
        <v>385</v>
      </c>
      <c r="B161" s="353" t="s">
        <v>145</v>
      </c>
      <c r="C161" s="353" t="s">
        <v>51</v>
      </c>
      <c r="D161" s="376" t="s">
        <v>146</v>
      </c>
      <c r="E161" s="355">
        <v>12.33</v>
      </c>
      <c r="F161" s="353" t="s">
        <v>22</v>
      </c>
      <c r="G161" s="356">
        <f>'NÚCLEO 01'!$G$161</f>
        <v>24.63</v>
      </c>
      <c r="H161" s="400">
        <f>ROUND(G161+(G161*$I$6),2)</f>
        <v>31.37</v>
      </c>
      <c r="I161" s="327">
        <f>ROUND(H161*E161,2)</f>
        <v>386.79</v>
      </c>
      <c r="J161" s="221"/>
    </row>
    <row r="162" spans="1:10" s="190" customFormat="1">
      <c r="A162" s="105" t="s">
        <v>386</v>
      </c>
      <c r="B162" s="105"/>
      <c r="C162" s="105"/>
      <c r="D162" s="162" t="s">
        <v>148</v>
      </c>
      <c r="E162" s="112"/>
      <c r="F162" s="113"/>
      <c r="G162" s="114"/>
      <c r="H162" s="163"/>
      <c r="I162" s="164"/>
      <c r="J162" s="221"/>
    </row>
    <row r="163" spans="1:10" s="190" customFormat="1">
      <c r="A163" s="353" t="s">
        <v>387</v>
      </c>
      <c r="B163" s="370" t="s">
        <v>150</v>
      </c>
      <c r="C163" s="353" t="s">
        <v>51</v>
      </c>
      <c r="D163" s="376" t="s">
        <v>151</v>
      </c>
      <c r="E163" s="355">
        <v>6.6</v>
      </c>
      <c r="F163" s="353" t="s">
        <v>22</v>
      </c>
      <c r="G163" s="356">
        <f>'NÚCLEO 01'!$G$163</f>
        <v>23.41</v>
      </c>
      <c r="H163" s="400">
        <f>ROUND(G163+(G163*$I$6),2)</f>
        <v>29.81</v>
      </c>
      <c r="I163" s="327">
        <f>ROUND(H163*E163,2)</f>
        <v>196.75</v>
      </c>
      <c r="J163" s="221"/>
    </row>
    <row r="164" spans="1:10" s="190" customFormat="1">
      <c r="A164" s="105" t="s">
        <v>772</v>
      </c>
      <c r="B164" s="111"/>
      <c r="C164" s="105"/>
      <c r="D164" s="108" t="s">
        <v>152</v>
      </c>
      <c r="E164" s="112"/>
      <c r="F164" s="113"/>
      <c r="G164" s="114"/>
      <c r="H164" s="104"/>
      <c r="I164" s="119"/>
      <c r="J164" s="221"/>
    </row>
    <row r="165" spans="1:10" s="190" customFormat="1" ht="26.25">
      <c r="A165" s="379" t="s">
        <v>773</v>
      </c>
      <c r="B165" s="380" t="s">
        <v>759</v>
      </c>
      <c r="C165" s="379" t="s">
        <v>30</v>
      </c>
      <c r="D165" s="381" t="s">
        <v>760</v>
      </c>
      <c r="E165" s="325">
        <v>2.4</v>
      </c>
      <c r="F165" s="379" t="s">
        <v>22</v>
      </c>
      <c r="G165" s="326">
        <f>'NÚCLEO 01'!$G$165</f>
        <v>5.14</v>
      </c>
      <c r="H165" s="400">
        <f t="shared" ref="H165:H166" si="17">ROUND(G165+(G165*$I$6),2)</f>
        <v>6.55</v>
      </c>
      <c r="I165" s="300">
        <f>ROUND(H165*E165,2)</f>
        <v>15.72</v>
      </c>
      <c r="J165" s="221"/>
    </row>
    <row r="166" spans="1:10" s="190" customFormat="1" ht="26.25">
      <c r="A166" s="353" t="s">
        <v>774</v>
      </c>
      <c r="B166" s="352" t="s">
        <v>762</v>
      </c>
      <c r="C166" s="353" t="s">
        <v>30</v>
      </c>
      <c r="D166" s="376" t="s">
        <v>763</v>
      </c>
      <c r="E166" s="355">
        <v>2.4</v>
      </c>
      <c r="F166" s="353" t="s">
        <v>22</v>
      </c>
      <c r="G166" s="326">
        <f>'NÚCLEO 01'!$G$166</f>
        <v>24.06</v>
      </c>
      <c r="H166" s="400">
        <f t="shared" si="17"/>
        <v>30.64</v>
      </c>
      <c r="I166" s="300">
        <f>ROUND(H166*E166,2)</f>
        <v>73.540000000000006</v>
      </c>
      <c r="J166" s="221"/>
    </row>
    <row r="167" spans="1:10">
      <c r="A167" s="93">
        <v>41</v>
      </c>
      <c r="B167" s="93"/>
      <c r="C167" s="93"/>
      <c r="D167" s="94" t="s">
        <v>152</v>
      </c>
      <c r="E167" s="95"/>
      <c r="F167" s="93"/>
      <c r="G167" s="96"/>
      <c r="H167" s="155"/>
      <c r="I167" s="157">
        <f>SUM(I169:I171)</f>
        <v>1371.71</v>
      </c>
      <c r="J167" s="150"/>
    </row>
    <row r="168" spans="1:10" s="190" customFormat="1">
      <c r="A168" s="225" t="s">
        <v>388</v>
      </c>
      <c r="B168" s="226"/>
      <c r="C168" s="226"/>
      <c r="D168" s="227" t="s">
        <v>781</v>
      </c>
      <c r="E168" s="228"/>
      <c r="F168" s="226"/>
      <c r="G168" s="229"/>
      <c r="H168" s="163"/>
      <c r="I168" s="164"/>
      <c r="J168" s="221"/>
    </row>
    <row r="169" spans="1:10" s="190" customFormat="1">
      <c r="A169" s="353" t="s">
        <v>389</v>
      </c>
      <c r="B169" s="353" t="s">
        <v>223</v>
      </c>
      <c r="C169" s="353" t="s">
        <v>51</v>
      </c>
      <c r="D169" s="376" t="s">
        <v>224</v>
      </c>
      <c r="E169" s="355">
        <v>1.1000000000000001</v>
      </c>
      <c r="F169" s="353" t="s">
        <v>22</v>
      </c>
      <c r="G169" s="356">
        <f>'NÚCLEO 01'!$G$169</f>
        <v>929.46</v>
      </c>
      <c r="H169" s="400">
        <f t="shared" ref="H169" si="18">ROUND(G169+(G169*$I$6),2)</f>
        <v>1183.67</v>
      </c>
      <c r="I169" s="327">
        <f>ROUND(H169*E169,2)</f>
        <v>1302.04</v>
      </c>
      <c r="J169" s="221"/>
    </row>
    <row r="170" spans="1:10" s="190" customFormat="1">
      <c r="A170" s="414" t="s">
        <v>780</v>
      </c>
      <c r="B170" s="414"/>
      <c r="C170" s="414"/>
      <c r="D170" s="415" t="s">
        <v>779</v>
      </c>
      <c r="E170" s="223"/>
      <c r="F170" s="222"/>
      <c r="G170" s="224"/>
      <c r="H170" s="230"/>
      <c r="I170" s="189"/>
      <c r="J170" s="221"/>
    </row>
    <row r="171" spans="1:10" s="190" customFormat="1">
      <c r="A171" s="353" t="s">
        <v>782</v>
      </c>
      <c r="B171" s="353">
        <f>COMPOSIÇÕES!$A$64</f>
        <v>7</v>
      </c>
      <c r="C171" s="353" t="str">
        <f>COMPOSIÇÕES!$E$64</f>
        <v>COMPOSIÇÃO</v>
      </c>
      <c r="D171" s="376" t="str">
        <f>COMPOSIÇÕES!$C$64</f>
        <v>REVISÃO E REPARO EM ESQUADRIAS DE FERRO</v>
      </c>
      <c r="E171" s="355">
        <v>1.2</v>
      </c>
      <c r="F171" s="353" t="str">
        <f>COMPOSIÇÕES!$D$64</f>
        <v>M²</v>
      </c>
      <c r="G171" s="356">
        <f>COMPOSIÇÕES!$G$64</f>
        <v>45.59</v>
      </c>
      <c r="H171" s="400">
        <f>ROUND(G171+(G171*$I$6),2)</f>
        <v>58.06</v>
      </c>
      <c r="I171" s="327">
        <f>ROUND(H171*E171,2)</f>
        <v>69.67</v>
      </c>
      <c r="J171" s="221"/>
    </row>
    <row r="172" spans="1:10">
      <c r="A172" s="93">
        <v>42</v>
      </c>
      <c r="B172" s="93"/>
      <c r="C172" s="93"/>
      <c r="D172" s="94" t="s">
        <v>164</v>
      </c>
      <c r="E172" s="95"/>
      <c r="F172" s="93"/>
      <c r="G172" s="96"/>
      <c r="H172" s="155"/>
      <c r="I172" s="157">
        <f>SUM(I174:I179)</f>
        <v>175.88</v>
      </c>
      <c r="J172" s="150"/>
    </row>
    <row r="173" spans="1:10">
      <c r="A173" s="102" t="s">
        <v>390</v>
      </c>
      <c r="B173" s="98"/>
      <c r="C173" s="98"/>
      <c r="D173" s="99" t="s">
        <v>166</v>
      </c>
      <c r="E173" s="100"/>
      <c r="F173" s="98"/>
      <c r="G173" s="101"/>
      <c r="H173" s="103"/>
      <c r="I173" s="103"/>
      <c r="J173" s="150"/>
    </row>
    <row r="174" spans="1:10" ht="26.25">
      <c r="A174" s="298" t="s">
        <v>391</v>
      </c>
      <c r="B174" s="298">
        <f>COMPOSIÇÕES!$A$21</f>
        <v>2</v>
      </c>
      <c r="C174" s="298" t="str">
        <f>COMPOSIÇÕES!$E$21</f>
        <v>COMPOSIÇÃO</v>
      </c>
      <c r="D174" s="324" t="str">
        <f>COMPOSIÇÕES!$C$21</f>
        <v>TOMADA 2P+T PADRAO NBR 14136 CORRENTE 20A-250V E INTERRUPTOR 1 TECLA COM ESPELHO 4'X2'</v>
      </c>
      <c r="E174" s="325">
        <v>1</v>
      </c>
      <c r="F174" s="298" t="str">
        <f>COMPOSIÇÕES!$D$11</f>
        <v>UN</v>
      </c>
      <c r="G174" s="326">
        <f>COMPOSIÇÕES!$G$21</f>
        <v>42.459999999999994</v>
      </c>
      <c r="H174" s="400">
        <f t="shared" ref="H174:H175" si="19">ROUND(G174+(G174*$I$6),2)</f>
        <v>54.07</v>
      </c>
      <c r="I174" s="327">
        <f t="shared" ref="I174:I175" si="20">ROUND(H174*E174,2)</f>
        <v>54.07</v>
      </c>
      <c r="J174" s="221"/>
    </row>
    <row r="175" spans="1:10">
      <c r="A175" s="298" t="s">
        <v>540</v>
      </c>
      <c r="B175" s="329" t="s">
        <v>538</v>
      </c>
      <c r="C175" s="329" t="s">
        <v>51</v>
      </c>
      <c r="D175" s="330" t="s">
        <v>539</v>
      </c>
      <c r="E175" s="331">
        <v>2</v>
      </c>
      <c r="F175" s="329" t="s">
        <v>15</v>
      </c>
      <c r="G175" s="332">
        <f>'NÚCLEO 01'!$G$173</f>
        <v>4.1399999999999997</v>
      </c>
      <c r="H175" s="400">
        <f t="shared" si="19"/>
        <v>5.27</v>
      </c>
      <c r="I175" s="327">
        <f t="shared" si="20"/>
        <v>10.54</v>
      </c>
      <c r="J175" s="221"/>
    </row>
    <row r="176" spans="1:10">
      <c r="A176" s="211" t="s">
        <v>620</v>
      </c>
      <c r="B176" s="98"/>
      <c r="C176" s="98"/>
      <c r="D176" s="99" t="s">
        <v>169</v>
      </c>
      <c r="E176" s="100"/>
      <c r="F176" s="98"/>
      <c r="G176" s="101"/>
      <c r="H176" s="103"/>
      <c r="I176" s="103"/>
      <c r="J176" s="150"/>
    </row>
    <row r="177" spans="1:10" ht="26.25">
      <c r="A177" s="333" t="s">
        <v>775</v>
      </c>
      <c r="B177" s="298" t="s">
        <v>617</v>
      </c>
      <c r="C177" s="298" t="s">
        <v>51</v>
      </c>
      <c r="D177" s="324" t="s">
        <v>618</v>
      </c>
      <c r="E177" s="325">
        <v>1</v>
      </c>
      <c r="F177" s="298" t="s">
        <v>15</v>
      </c>
      <c r="G177" s="326">
        <f>'NÚCLEO 01'!$G$175</f>
        <v>14.93</v>
      </c>
      <c r="H177" s="400">
        <f>ROUND(G177+(G177*$I$6),2)</f>
        <v>19.010000000000002</v>
      </c>
      <c r="I177" s="327">
        <f>ROUND(H177*E177,2)</f>
        <v>19.010000000000002</v>
      </c>
      <c r="J177" s="150"/>
    </row>
    <row r="178" spans="1:10">
      <c r="A178" s="211" t="s">
        <v>621</v>
      </c>
      <c r="B178" s="212"/>
      <c r="C178" s="212"/>
      <c r="D178" s="213" t="s">
        <v>397</v>
      </c>
      <c r="E178" s="214"/>
      <c r="F178" s="212"/>
      <c r="G178" s="199"/>
      <c r="H178" s="215"/>
      <c r="I178" s="198"/>
      <c r="J178" s="150"/>
    </row>
    <row r="179" spans="1:10">
      <c r="A179" s="334" t="s">
        <v>622</v>
      </c>
      <c r="B179" s="334">
        <f>COMPOSIÇÕES!$A$31</f>
        <v>3</v>
      </c>
      <c r="C179" s="334" t="str">
        <f>COMPOSIÇÕES!$E$31</f>
        <v>COMPOSIÇÃO</v>
      </c>
      <c r="D179" s="335" t="str">
        <f>COMPOSIÇÕES!$C$31</f>
        <v>RECOLOCAÇÃO DE CHUVEIRO</v>
      </c>
      <c r="E179" s="336">
        <v>2</v>
      </c>
      <c r="F179" s="334" t="str">
        <f>COMPOSIÇÕES!$D$31</f>
        <v>UN</v>
      </c>
      <c r="G179" s="337">
        <f>COMPOSIÇÕES!$G$31</f>
        <v>36.22</v>
      </c>
      <c r="H179" s="400">
        <f>ROUND(G179+(G179*$I$6),2)</f>
        <v>46.13</v>
      </c>
      <c r="I179" s="338">
        <f>ROUND(H179*E179,2)</f>
        <v>92.26</v>
      </c>
      <c r="J179" s="150"/>
    </row>
    <row r="180" spans="1:10">
      <c r="A180" s="58">
        <v>43</v>
      </c>
      <c r="B180" s="58"/>
      <c r="C180" s="58"/>
      <c r="D180" s="59" t="s">
        <v>171</v>
      </c>
      <c r="E180" s="60"/>
      <c r="F180" s="58"/>
      <c r="G180" s="61"/>
      <c r="H180" s="61"/>
      <c r="I180" s="62">
        <f>SUM(I181:I183)</f>
        <v>279.29999999999995</v>
      </c>
    </row>
    <row r="181" spans="1:10">
      <c r="A181" s="146" t="s">
        <v>392</v>
      </c>
      <c r="B181" s="146"/>
      <c r="C181" s="146"/>
      <c r="D181" s="71" t="s">
        <v>180</v>
      </c>
      <c r="E181" s="149"/>
      <c r="F181" s="45"/>
      <c r="G181" s="46"/>
      <c r="H181" s="65"/>
      <c r="I181" s="147"/>
    </row>
    <row r="182" spans="1:10" s="190" customFormat="1">
      <c r="A182" s="390" t="s">
        <v>393</v>
      </c>
      <c r="B182" s="390" t="s">
        <v>182</v>
      </c>
      <c r="C182" s="390" t="s">
        <v>51</v>
      </c>
      <c r="D182" s="408" t="s">
        <v>183</v>
      </c>
      <c r="E182" s="407">
        <v>2</v>
      </c>
      <c r="F182" s="390" t="s">
        <v>15</v>
      </c>
      <c r="G182" s="388">
        <f>'NÚCLEO 01'!$G$182</f>
        <v>63.18</v>
      </c>
      <c r="H182" s="400">
        <f t="shared" ref="H182:H183" si="21">ROUND(G182+(G182*$I$6),2)</f>
        <v>80.459999999999994</v>
      </c>
      <c r="I182" s="327">
        <f t="shared" ref="I182" si="22">ROUND(H182*E182,2)</f>
        <v>160.91999999999999</v>
      </c>
    </row>
    <row r="183" spans="1:10" s="190" customFormat="1">
      <c r="A183" s="390" t="s">
        <v>783</v>
      </c>
      <c r="B183" s="390" t="s">
        <v>185</v>
      </c>
      <c r="C183" s="390" t="s">
        <v>51</v>
      </c>
      <c r="D183" s="388" t="s">
        <v>186</v>
      </c>
      <c r="E183" s="407">
        <v>2</v>
      </c>
      <c r="F183" s="390" t="s">
        <v>15</v>
      </c>
      <c r="G183" s="388">
        <f>'NÚCLEO 01'!$G$183</f>
        <v>46.48</v>
      </c>
      <c r="H183" s="400">
        <f t="shared" si="21"/>
        <v>59.19</v>
      </c>
      <c r="I183" s="327">
        <f>ROUND(H183*E183,2)</f>
        <v>118.38</v>
      </c>
      <c r="J183" s="221"/>
    </row>
    <row r="184" spans="1:10">
      <c r="A184" s="165"/>
      <c r="B184" s="165"/>
      <c r="C184" s="165"/>
      <c r="D184" s="128"/>
      <c r="E184" s="166"/>
      <c r="F184" s="165"/>
      <c r="G184" s="128"/>
      <c r="H184" s="130"/>
      <c r="I184" s="131"/>
      <c r="J184" s="150"/>
    </row>
    <row r="185" spans="1:10">
      <c r="A185" s="165"/>
      <c r="B185" s="165"/>
      <c r="C185" s="165"/>
      <c r="D185" s="128"/>
      <c r="E185" s="166"/>
      <c r="F185" s="165"/>
      <c r="G185" s="128"/>
      <c r="H185" s="130"/>
      <c r="I185" s="131"/>
      <c r="J185" s="150"/>
    </row>
    <row r="186" spans="1:10">
      <c r="A186" s="165"/>
      <c r="B186" s="165"/>
      <c r="C186" s="165"/>
      <c r="D186" s="128"/>
      <c r="E186" s="166"/>
      <c r="F186" s="165"/>
      <c r="G186" s="128"/>
      <c r="H186" s="130"/>
      <c r="I186" s="131"/>
      <c r="J186" s="150"/>
    </row>
    <row r="187" spans="1:10">
      <c r="A187" s="165"/>
      <c r="B187" s="165"/>
      <c r="C187" s="165"/>
      <c r="D187" s="128"/>
      <c r="E187" s="166"/>
      <c r="F187" s="165"/>
      <c r="G187" s="128"/>
      <c r="H187" s="130"/>
      <c r="I187" s="131"/>
      <c r="J187" s="150"/>
    </row>
    <row r="188" spans="1:10">
      <c r="A188" s="165"/>
      <c r="B188" s="165"/>
      <c r="C188" s="165"/>
      <c r="D188" s="128"/>
      <c r="E188" s="166"/>
      <c r="F188" s="165"/>
      <c r="G188" s="128"/>
      <c r="H188" s="130"/>
      <c r="I188" s="131"/>
      <c r="J188" s="150"/>
    </row>
    <row r="189" spans="1:10">
      <c r="A189" s="165"/>
      <c r="B189" s="165"/>
      <c r="C189" s="165"/>
      <c r="D189" s="128"/>
      <c r="E189" s="166"/>
      <c r="F189" s="165"/>
      <c r="G189" s="128"/>
      <c r="H189" s="130"/>
      <c r="I189" s="131"/>
      <c r="J189" s="150"/>
    </row>
    <row r="190" spans="1:10">
      <c r="A190" s="165"/>
      <c r="B190" s="165"/>
      <c r="C190" s="165"/>
      <c r="D190" s="128"/>
      <c r="E190" s="166"/>
      <c r="F190" s="165"/>
      <c r="G190" s="128"/>
      <c r="H190" s="130"/>
      <c r="I190" s="131"/>
      <c r="J190" s="150"/>
    </row>
    <row r="191" spans="1:10">
      <c r="A191" s="165"/>
      <c r="B191" s="165"/>
      <c r="C191" s="165"/>
      <c r="D191" s="128"/>
      <c r="E191" s="166"/>
      <c r="F191" s="165"/>
      <c r="G191" s="128"/>
      <c r="H191" s="130"/>
      <c r="I191" s="131"/>
      <c r="J191" s="150"/>
    </row>
    <row r="192" spans="1:10">
      <c r="A192" s="165"/>
      <c r="B192" s="165"/>
      <c r="C192" s="165"/>
      <c r="D192" s="128"/>
      <c r="E192" s="166"/>
      <c r="F192" s="165"/>
      <c r="G192" s="128"/>
      <c r="H192" s="130"/>
      <c r="I192" s="131"/>
      <c r="J192" s="150"/>
    </row>
    <row r="193" spans="1:10">
      <c r="A193" s="165"/>
      <c r="B193" s="165"/>
      <c r="C193" s="165"/>
      <c r="D193" s="128"/>
      <c r="E193" s="166"/>
      <c r="F193" s="165"/>
      <c r="G193" s="128"/>
      <c r="H193" s="130"/>
      <c r="I193" s="131"/>
      <c r="J193" s="150"/>
    </row>
    <row r="194" spans="1:10">
      <c r="A194" s="165"/>
      <c r="B194" s="165"/>
      <c r="C194" s="165"/>
      <c r="D194" s="128"/>
      <c r="E194" s="166"/>
      <c r="F194" s="165"/>
      <c r="G194" s="128"/>
      <c r="H194" s="130"/>
      <c r="I194" s="131"/>
      <c r="J194" s="150"/>
    </row>
    <row r="195" spans="1:10">
      <c r="A195" s="165"/>
      <c r="B195" s="165"/>
      <c r="C195" s="165"/>
      <c r="D195" s="128"/>
      <c r="E195" s="166"/>
      <c r="F195" s="165"/>
      <c r="G195" s="128"/>
      <c r="H195" s="130"/>
      <c r="I195" s="131"/>
    </row>
    <row r="197" spans="1:10">
      <c r="I197" s="168"/>
    </row>
  </sheetData>
  <mergeCells count="7">
    <mergeCell ref="A8:B8"/>
    <mergeCell ref="C8:F8"/>
    <mergeCell ref="A1:I4"/>
    <mergeCell ref="A6:B6"/>
    <mergeCell ref="C6:G6"/>
    <mergeCell ref="A7:B7"/>
    <mergeCell ref="C7:G7"/>
  </mergeCells>
  <phoneticPr fontId="13" type="noConversion"/>
  <conditionalFormatting sqref="G10">
    <cfRule type="cellIs" dxfId="11" priority="3" operator="equal">
      <formula>0</formula>
    </cfRule>
  </conditionalFormatting>
  <conditionalFormatting sqref="H90:I90">
    <cfRule type="cellIs" dxfId="10" priority="4" operator="equal">
      <formula>0</formula>
    </cfRule>
  </conditionalFormatting>
  <conditionalFormatting sqref="H102:I102">
    <cfRule type="cellIs" dxfId="9" priority="5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D3CBB-345D-444B-95CC-EA8EA42903EA}">
  <dimension ref="A1:R198"/>
  <sheetViews>
    <sheetView topLeftCell="A6" zoomScale="78" zoomScaleNormal="78" workbookViewId="0">
      <selection activeCell="I13" sqref="I13"/>
    </sheetView>
  </sheetViews>
  <sheetFormatPr defaultColWidth="11.85546875" defaultRowHeight="15"/>
  <cols>
    <col min="1" max="2" width="11.85546875" style="120"/>
    <col min="3" max="3" width="14.140625" style="120" customWidth="1"/>
    <col min="4" max="4" width="58.28515625" style="120" customWidth="1"/>
    <col min="5" max="6" width="8.5703125" style="120" customWidth="1"/>
    <col min="7" max="7" width="9.7109375" style="120" customWidth="1"/>
    <col min="8" max="8" width="9" style="167" customWidth="1"/>
    <col min="9" max="9" width="15.140625" style="169" customWidth="1"/>
    <col min="10" max="10" width="35.28515625" style="120" customWidth="1"/>
    <col min="11" max="16384" width="11.85546875" style="120"/>
  </cols>
  <sheetData>
    <row r="1" spans="1:9" ht="15" customHeight="1">
      <c r="A1" s="490" t="s">
        <v>0</v>
      </c>
      <c r="B1" s="491"/>
      <c r="C1" s="491"/>
      <c r="D1" s="491"/>
      <c r="E1" s="491"/>
      <c r="F1" s="491"/>
      <c r="G1" s="491"/>
      <c r="H1" s="491"/>
      <c r="I1" s="492"/>
    </row>
    <row r="2" spans="1:9">
      <c r="A2" s="493"/>
      <c r="B2" s="494"/>
      <c r="C2" s="494"/>
      <c r="D2" s="494"/>
      <c r="E2" s="494"/>
      <c r="F2" s="494"/>
      <c r="G2" s="494"/>
      <c r="H2" s="494"/>
      <c r="I2" s="495"/>
    </row>
    <row r="3" spans="1:9">
      <c r="A3" s="493"/>
      <c r="B3" s="494"/>
      <c r="C3" s="494"/>
      <c r="D3" s="494"/>
      <c r="E3" s="494"/>
      <c r="F3" s="494"/>
      <c r="G3" s="494"/>
      <c r="H3" s="494"/>
      <c r="I3" s="495"/>
    </row>
    <row r="4" spans="1:9">
      <c r="A4" s="496"/>
      <c r="B4" s="497"/>
      <c r="C4" s="497"/>
      <c r="D4" s="497"/>
      <c r="E4" s="497"/>
      <c r="F4" s="497"/>
      <c r="G4" s="497"/>
      <c r="H4" s="497"/>
      <c r="I4" s="498"/>
    </row>
    <row r="5" spans="1:9">
      <c r="A5" s="3"/>
      <c r="B5" s="3"/>
      <c r="C5" s="3"/>
      <c r="D5" s="4"/>
      <c r="E5" s="5"/>
      <c r="F5" s="6"/>
      <c r="G5" s="7"/>
      <c r="H5" s="8"/>
      <c r="I5" s="9"/>
    </row>
    <row r="6" spans="1:9" ht="25.5" customHeight="1">
      <c r="A6" s="468" t="s">
        <v>1</v>
      </c>
      <c r="B6" s="499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9" ht="25.5" hidden="1" customHeight="1">
      <c r="A7" s="469" t="s">
        <v>4</v>
      </c>
      <c r="B7" s="500"/>
      <c r="C7" s="471" t="s">
        <v>5</v>
      </c>
      <c r="D7" s="471"/>
      <c r="E7" s="471"/>
      <c r="F7" s="471"/>
      <c r="G7" s="471"/>
      <c r="H7" s="12" t="s">
        <v>6</v>
      </c>
      <c r="I7" s="13"/>
    </row>
    <row r="8" spans="1:9" ht="15" hidden="1" customHeight="1">
      <c r="A8" s="465" t="s">
        <v>7</v>
      </c>
      <c r="B8" s="489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9" hidden="1">
      <c r="A9" s="5"/>
      <c r="B9" s="5"/>
      <c r="C9" s="5"/>
      <c r="D9" s="4"/>
      <c r="E9" s="5"/>
      <c r="F9" s="6"/>
      <c r="G9" s="7"/>
      <c r="H9" s="8"/>
      <c r="I9" s="9"/>
    </row>
    <row r="10" spans="1:9" ht="51" hidden="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9" hidden="1">
      <c r="A11" s="121">
        <v>1</v>
      </c>
      <c r="B11" s="122"/>
      <c r="C11" s="122"/>
      <c r="D11" s="123" t="s">
        <v>19</v>
      </c>
      <c r="E11" s="122"/>
      <c r="F11" s="122"/>
      <c r="G11" s="122"/>
      <c r="H11" s="124"/>
      <c r="I11" s="125">
        <f>I12</f>
        <v>2017.13</v>
      </c>
    </row>
    <row r="12" spans="1:9" hidden="1">
      <c r="A12" s="126" t="s">
        <v>20</v>
      </c>
      <c r="B12" s="127" t="s">
        <v>196</v>
      </c>
      <c r="C12" s="128" t="s">
        <v>51</v>
      </c>
      <c r="D12" s="127" t="s">
        <v>197</v>
      </c>
      <c r="E12" s="129">
        <v>2.5</v>
      </c>
      <c r="F12" s="126" t="s">
        <v>22</v>
      </c>
      <c r="G12" s="127">
        <v>633.57000000000005</v>
      </c>
      <c r="H12" s="130">
        <f>ROUND(G12+(G12*$I$6),2)</f>
        <v>806.85</v>
      </c>
      <c r="I12" s="131">
        <f>ROUND(H12*E12,2)</f>
        <v>2017.13</v>
      </c>
    </row>
    <row r="13" spans="1:9">
      <c r="A13" s="132"/>
      <c r="B13" s="132"/>
      <c r="C13" s="132"/>
      <c r="D13" s="133" t="s">
        <v>398</v>
      </c>
      <c r="E13" s="132"/>
      <c r="F13" s="132"/>
      <c r="G13" s="132"/>
      <c r="H13" s="134"/>
      <c r="I13" s="420">
        <f>I14+I108</f>
        <v>81854.89</v>
      </c>
    </row>
    <row r="14" spans="1:9">
      <c r="A14" s="135"/>
      <c r="B14" s="135"/>
      <c r="C14" s="135"/>
      <c r="D14" s="136" t="s">
        <v>24</v>
      </c>
      <c r="E14" s="135"/>
      <c r="F14" s="135"/>
      <c r="G14" s="135"/>
      <c r="H14" s="137"/>
      <c r="I14" s="138">
        <f>I15+I36+I45+I53+I62+I71+I78+I83+I89+I102</f>
        <v>66624.800000000003</v>
      </c>
    </row>
    <row r="15" spans="1:9">
      <c r="A15" s="139">
        <v>44</v>
      </c>
      <c r="B15" s="122"/>
      <c r="C15" s="122"/>
      <c r="D15" s="123" t="s">
        <v>25</v>
      </c>
      <c r="E15" s="122"/>
      <c r="F15" s="122"/>
      <c r="G15" s="122"/>
      <c r="H15" s="124"/>
      <c r="I15" s="125">
        <f>SUM(I17:I35)</f>
        <v>3834.18</v>
      </c>
    </row>
    <row r="16" spans="1:9">
      <c r="A16" s="140" t="s">
        <v>399</v>
      </c>
      <c r="B16" s="127"/>
      <c r="C16" s="127"/>
      <c r="D16" s="141" t="s">
        <v>27</v>
      </c>
      <c r="E16" s="127"/>
      <c r="F16" s="127"/>
      <c r="G16" s="127"/>
      <c r="H16" s="130"/>
      <c r="I16" s="131"/>
    </row>
    <row r="17" spans="1:9" s="173" customFormat="1" ht="25.5">
      <c r="A17" s="382" t="s">
        <v>400</v>
      </c>
      <c r="B17" s="382" t="s">
        <v>29</v>
      </c>
      <c r="C17" s="382" t="s">
        <v>30</v>
      </c>
      <c r="D17" s="383" t="s">
        <v>31</v>
      </c>
      <c r="E17" s="384">
        <v>1.64</v>
      </c>
      <c r="F17" s="382" t="s">
        <v>32</v>
      </c>
      <c r="G17" s="385">
        <f>'NÚCLEO 01'!$G$17</f>
        <v>300.23</v>
      </c>
      <c r="H17" s="386">
        <f t="shared" ref="H17:H25" si="0">ROUND(G17+(G17*$I$6),2)</f>
        <v>382.34</v>
      </c>
      <c r="I17" s="327">
        <f t="shared" ref="I17:I35" si="1">ROUND(H17*E17,2)</f>
        <v>627.04</v>
      </c>
    </row>
    <row r="18" spans="1:9" s="173" customFormat="1">
      <c r="A18" s="382" t="s">
        <v>401</v>
      </c>
      <c r="B18" s="382" t="s">
        <v>34</v>
      </c>
      <c r="C18" s="382" t="s">
        <v>30</v>
      </c>
      <c r="D18" s="383" t="s">
        <v>35</v>
      </c>
      <c r="E18" s="384">
        <v>12</v>
      </c>
      <c r="F18" s="382" t="s">
        <v>22</v>
      </c>
      <c r="G18" s="385">
        <f>'NÚCLEO 01'!$G$18</f>
        <v>4.5</v>
      </c>
      <c r="H18" s="386">
        <f t="shared" si="0"/>
        <v>5.73</v>
      </c>
      <c r="I18" s="327">
        <f t="shared" si="1"/>
        <v>68.760000000000005</v>
      </c>
    </row>
    <row r="19" spans="1:9" s="173" customFormat="1" ht="25.5">
      <c r="A19" s="382" t="s">
        <v>402</v>
      </c>
      <c r="B19" s="387" t="s">
        <v>37</v>
      </c>
      <c r="C19" s="387" t="s">
        <v>30</v>
      </c>
      <c r="D19" s="388" t="s">
        <v>38</v>
      </c>
      <c r="E19" s="389">
        <v>30</v>
      </c>
      <c r="F19" s="387" t="s">
        <v>39</v>
      </c>
      <c r="G19" s="385">
        <f>'NÚCLEO 01'!$G$19</f>
        <v>6</v>
      </c>
      <c r="H19" s="386">
        <f t="shared" si="0"/>
        <v>7.64</v>
      </c>
      <c r="I19" s="327">
        <f t="shared" si="1"/>
        <v>229.2</v>
      </c>
    </row>
    <row r="20" spans="1:9" s="173" customFormat="1">
      <c r="A20" s="382" t="s">
        <v>403</v>
      </c>
      <c r="B20" s="387" t="s">
        <v>41</v>
      </c>
      <c r="C20" s="387" t="s">
        <v>30</v>
      </c>
      <c r="D20" s="388" t="s">
        <v>42</v>
      </c>
      <c r="E20" s="389">
        <v>78.94</v>
      </c>
      <c r="F20" s="387" t="s">
        <v>22</v>
      </c>
      <c r="G20" s="385">
        <f>'NÚCLEO 01'!$G$20</f>
        <v>4.21</v>
      </c>
      <c r="H20" s="386">
        <f t="shared" si="0"/>
        <v>5.36</v>
      </c>
      <c r="I20" s="327">
        <f t="shared" si="1"/>
        <v>423.12</v>
      </c>
    </row>
    <row r="21" spans="1:9" s="173" customFormat="1">
      <c r="A21" s="382" t="s">
        <v>404</v>
      </c>
      <c r="B21" s="387" t="s">
        <v>44</v>
      </c>
      <c r="C21" s="387" t="s">
        <v>30</v>
      </c>
      <c r="D21" s="388" t="s">
        <v>45</v>
      </c>
      <c r="E21" s="389">
        <v>4</v>
      </c>
      <c r="F21" s="387" t="s">
        <v>15</v>
      </c>
      <c r="G21" s="385">
        <f>'NÚCLEO 01'!$G$21</f>
        <v>9.27</v>
      </c>
      <c r="H21" s="386">
        <f t="shared" si="0"/>
        <v>11.81</v>
      </c>
      <c r="I21" s="327">
        <f t="shared" si="1"/>
        <v>47.24</v>
      </c>
    </row>
    <row r="22" spans="1:9" s="173" customFormat="1">
      <c r="A22" s="382" t="s">
        <v>405</v>
      </c>
      <c r="B22" s="387" t="s">
        <v>47</v>
      </c>
      <c r="C22" s="387" t="s">
        <v>30</v>
      </c>
      <c r="D22" s="388" t="s">
        <v>48</v>
      </c>
      <c r="E22" s="389">
        <v>2</v>
      </c>
      <c r="F22" s="387" t="s">
        <v>15</v>
      </c>
      <c r="G22" s="385">
        <f>'NÚCLEO 01'!$G$22</f>
        <v>40.18</v>
      </c>
      <c r="H22" s="386">
        <f t="shared" si="0"/>
        <v>51.17</v>
      </c>
      <c r="I22" s="327">
        <f t="shared" si="1"/>
        <v>102.34</v>
      </c>
    </row>
    <row r="23" spans="1:9" s="173" customFormat="1">
      <c r="A23" s="382" t="s">
        <v>406</v>
      </c>
      <c r="B23" s="390" t="s">
        <v>50</v>
      </c>
      <c r="C23" s="390" t="s">
        <v>51</v>
      </c>
      <c r="D23" s="391" t="s">
        <v>52</v>
      </c>
      <c r="E23" s="392">
        <v>2</v>
      </c>
      <c r="F23" s="387" t="s">
        <v>15</v>
      </c>
      <c r="G23" s="385">
        <f>'NÚCLEO 01'!$G$23</f>
        <v>14.47</v>
      </c>
      <c r="H23" s="386">
        <f t="shared" si="0"/>
        <v>18.43</v>
      </c>
      <c r="I23" s="327">
        <f t="shared" si="1"/>
        <v>36.86</v>
      </c>
    </row>
    <row r="24" spans="1:9" s="173" customFormat="1">
      <c r="A24" s="382" t="s">
        <v>407</v>
      </c>
      <c r="B24" s="390" t="s">
        <v>54</v>
      </c>
      <c r="C24" s="390" t="s">
        <v>51</v>
      </c>
      <c r="D24" s="391" t="s">
        <v>55</v>
      </c>
      <c r="E24" s="392">
        <v>12</v>
      </c>
      <c r="F24" s="387" t="s">
        <v>15</v>
      </c>
      <c r="G24" s="385">
        <f>'NÚCLEO 01'!$G$24</f>
        <v>5.69</v>
      </c>
      <c r="H24" s="386">
        <f t="shared" si="0"/>
        <v>7.25</v>
      </c>
      <c r="I24" s="327">
        <f t="shared" si="1"/>
        <v>87</v>
      </c>
    </row>
    <row r="25" spans="1:9" s="173" customFormat="1" ht="24" customHeight="1">
      <c r="A25" s="382" t="s">
        <v>408</v>
      </c>
      <c r="B25" s="390" t="s">
        <v>57</v>
      </c>
      <c r="C25" s="390" t="s">
        <v>30</v>
      </c>
      <c r="D25" s="391" t="s">
        <v>58</v>
      </c>
      <c r="E25" s="392">
        <v>8</v>
      </c>
      <c r="F25" s="387" t="s">
        <v>15</v>
      </c>
      <c r="G25" s="385">
        <f>'NÚCLEO 01'!$G$25</f>
        <v>36.74</v>
      </c>
      <c r="H25" s="386">
        <f t="shared" si="0"/>
        <v>46.79</v>
      </c>
      <c r="I25" s="327">
        <f t="shared" si="1"/>
        <v>374.32</v>
      </c>
    </row>
    <row r="26" spans="1:9" s="173" customFormat="1">
      <c r="A26" s="382" t="s">
        <v>409</v>
      </c>
      <c r="B26" s="390" t="s">
        <v>60</v>
      </c>
      <c r="C26" s="390" t="s">
        <v>51</v>
      </c>
      <c r="D26" s="391" t="s">
        <v>61</v>
      </c>
      <c r="E26" s="392">
        <v>17</v>
      </c>
      <c r="F26" s="387" t="s">
        <v>15</v>
      </c>
      <c r="G26" s="385">
        <f>'NÚCLEO 01'!$G$26</f>
        <v>10.58</v>
      </c>
      <c r="H26" s="386">
        <f>ROUND(G26+(G26*$I$6),2)</f>
        <v>13.47</v>
      </c>
      <c r="I26" s="327">
        <f t="shared" si="1"/>
        <v>228.99</v>
      </c>
    </row>
    <row r="27" spans="1:9" s="173" customFormat="1" ht="25.5">
      <c r="A27" s="382" t="s">
        <v>410</v>
      </c>
      <c r="B27" s="390" t="s">
        <v>63</v>
      </c>
      <c r="C27" s="390" t="s">
        <v>51</v>
      </c>
      <c r="D27" s="391" t="s">
        <v>64</v>
      </c>
      <c r="E27" s="392">
        <v>4</v>
      </c>
      <c r="F27" s="387" t="s">
        <v>15</v>
      </c>
      <c r="G27" s="385">
        <f>'NÚCLEO 01'!$G$27</f>
        <v>4.41</v>
      </c>
      <c r="H27" s="386">
        <f t="shared" ref="H27:H35" si="2">ROUND(G27+(G27*$I$6),2)</f>
        <v>5.62</v>
      </c>
      <c r="I27" s="327">
        <f t="shared" si="1"/>
        <v>22.48</v>
      </c>
    </row>
    <row r="28" spans="1:9" s="173" customFormat="1">
      <c r="A28" s="382" t="s">
        <v>411</v>
      </c>
      <c r="B28" s="390" t="s">
        <v>66</v>
      </c>
      <c r="C28" s="390" t="s">
        <v>51</v>
      </c>
      <c r="D28" s="391" t="s">
        <v>67</v>
      </c>
      <c r="E28" s="392">
        <v>18</v>
      </c>
      <c r="F28" s="387" t="s">
        <v>15</v>
      </c>
      <c r="G28" s="385">
        <f>'NÚCLEO 01'!$G$28</f>
        <v>24.06</v>
      </c>
      <c r="H28" s="386">
        <f t="shared" si="2"/>
        <v>30.64</v>
      </c>
      <c r="I28" s="327">
        <f t="shared" si="1"/>
        <v>551.52</v>
      </c>
    </row>
    <row r="29" spans="1:9" s="173" customFormat="1" ht="25.5">
      <c r="A29" s="382" t="s">
        <v>412</v>
      </c>
      <c r="B29" s="390">
        <v>97660</v>
      </c>
      <c r="C29" s="390" t="s">
        <v>21</v>
      </c>
      <c r="D29" s="391" t="s">
        <v>69</v>
      </c>
      <c r="E29" s="392">
        <v>3</v>
      </c>
      <c r="F29" s="387" t="s">
        <v>15</v>
      </c>
      <c r="G29" s="385">
        <f>'NÚCLEO 01'!$G$29</f>
        <v>0.62</v>
      </c>
      <c r="H29" s="386">
        <f t="shared" si="2"/>
        <v>0.79</v>
      </c>
      <c r="I29" s="327">
        <f t="shared" si="1"/>
        <v>2.37</v>
      </c>
    </row>
    <row r="30" spans="1:9" s="173" customFormat="1" ht="25.5">
      <c r="A30" s="382" t="s">
        <v>413</v>
      </c>
      <c r="B30" s="390" t="s">
        <v>71</v>
      </c>
      <c r="C30" s="390" t="s">
        <v>30</v>
      </c>
      <c r="D30" s="391" t="s">
        <v>72</v>
      </c>
      <c r="E30" s="392">
        <v>8</v>
      </c>
      <c r="F30" s="387" t="s">
        <v>15</v>
      </c>
      <c r="G30" s="385">
        <f>'NÚCLEO 01'!$G$30</f>
        <v>2.25</v>
      </c>
      <c r="H30" s="386">
        <f t="shared" si="2"/>
        <v>2.87</v>
      </c>
      <c r="I30" s="327">
        <f t="shared" si="1"/>
        <v>22.96</v>
      </c>
    </row>
    <row r="31" spans="1:9" s="173" customFormat="1" ht="25.5">
      <c r="A31" s="382" t="s">
        <v>414</v>
      </c>
      <c r="B31" s="390" t="s">
        <v>74</v>
      </c>
      <c r="C31" s="390" t="s">
        <v>51</v>
      </c>
      <c r="D31" s="383" t="s">
        <v>75</v>
      </c>
      <c r="E31" s="387">
        <v>0.06</v>
      </c>
      <c r="F31" s="387" t="s">
        <v>32</v>
      </c>
      <c r="G31" s="385">
        <f>'NÚCLEO 01'!$G$31</f>
        <v>58.08</v>
      </c>
      <c r="H31" s="386">
        <f t="shared" si="2"/>
        <v>73.959999999999994</v>
      </c>
      <c r="I31" s="327">
        <f t="shared" si="1"/>
        <v>4.4400000000000004</v>
      </c>
    </row>
    <row r="32" spans="1:9" s="173" customFormat="1" ht="26.25" customHeight="1">
      <c r="A32" s="382" t="s">
        <v>415</v>
      </c>
      <c r="B32" s="390" t="s">
        <v>76</v>
      </c>
      <c r="C32" s="390" t="s">
        <v>30</v>
      </c>
      <c r="D32" s="383" t="s">
        <v>77</v>
      </c>
      <c r="E32" s="387">
        <v>1.36</v>
      </c>
      <c r="F32" s="387" t="s">
        <v>22</v>
      </c>
      <c r="G32" s="385">
        <f>'NÚCLEO 01'!$G$32</f>
        <v>27.02</v>
      </c>
      <c r="H32" s="386">
        <f t="shared" si="2"/>
        <v>34.409999999999997</v>
      </c>
      <c r="I32" s="327">
        <f t="shared" si="1"/>
        <v>46.8</v>
      </c>
    </row>
    <row r="33" spans="1:9" s="173" customFormat="1" ht="26.25" customHeight="1">
      <c r="A33" s="382" t="s">
        <v>416</v>
      </c>
      <c r="B33" s="296" t="s">
        <v>190</v>
      </c>
      <c r="C33" s="296" t="s">
        <v>30</v>
      </c>
      <c r="D33" s="297" t="s">
        <v>191</v>
      </c>
      <c r="E33" s="298">
        <v>6.72</v>
      </c>
      <c r="F33" s="298" t="s">
        <v>39</v>
      </c>
      <c r="G33" s="385">
        <f>'NÚCLEO 01'!$G$33</f>
        <v>12.22</v>
      </c>
      <c r="H33" s="386">
        <f t="shared" si="2"/>
        <v>15.56</v>
      </c>
      <c r="I33" s="416">
        <f t="shared" si="1"/>
        <v>104.56</v>
      </c>
    </row>
    <row r="34" spans="1:9" s="173" customFormat="1" ht="26.25" customHeight="1">
      <c r="A34" s="382" t="s">
        <v>417</v>
      </c>
      <c r="B34" s="296" t="s">
        <v>199</v>
      </c>
      <c r="C34" s="296" t="s">
        <v>30</v>
      </c>
      <c r="D34" s="297" t="s">
        <v>200</v>
      </c>
      <c r="E34" s="302">
        <v>3.2</v>
      </c>
      <c r="F34" s="298" t="s">
        <v>22</v>
      </c>
      <c r="G34" s="385">
        <f>'NÚCLEO 01'!$G$34</f>
        <v>23.43</v>
      </c>
      <c r="H34" s="386">
        <f t="shared" si="2"/>
        <v>29.84</v>
      </c>
      <c r="I34" s="416">
        <f t="shared" si="1"/>
        <v>95.49</v>
      </c>
    </row>
    <row r="35" spans="1:9" s="173" customFormat="1" ht="26.25" customHeight="1">
      <c r="A35" s="382" t="s">
        <v>418</v>
      </c>
      <c r="B35" s="296" t="s">
        <v>225</v>
      </c>
      <c r="C35" s="296" t="s">
        <v>30</v>
      </c>
      <c r="D35" s="297" t="s">
        <v>226</v>
      </c>
      <c r="E35" s="302">
        <v>1</v>
      </c>
      <c r="F35" s="298" t="s">
        <v>15</v>
      </c>
      <c r="G35" s="385">
        <f>'NÚCLEO 01'!$G$35</f>
        <v>595.75</v>
      </c>
      <c r="H35" s="386">
        <f t="shared" si="2"/>
        <v>758.69</v>
      </c>
      <c r="I35" s="416">
        <f t="shared" si="1"/>
        <v>758.69</v>
      </c>
    </row>
    <row r="36" spans="1:9">
      <c r="A36" s="139">
        <v>45</v>
      </c>
      <c r="B36" s="142"/>
      <c r="C36" s="142"/>
      <c r="D36" s="143" t="s">
        <v>78</v>
      </c>
      <c r="E36" s="142"/>
      <c r="F36" s="142"/>
      <c r="G36" s="142"/>
      <c r="H36" s="124"/>
      <c r="I36" s="125">
        <f>SUM(I38:I44)</f>
        <v>7884.51</v>
      </c>
    </row>
    <row r="37" spans="1:9">
      <c r="A37" s="144" t="s">
        <v>419</v>
      </c>
      <c r="B37" s="128"/>
      <c r="C37" s="128"/>
      <c r="D37" s="145" t="s">
        <v>80</v>
      </c>
      <c r="E37" s="128"/>
      <c r="F37" s="128"/>
      <c r="G37" s="128"/>
      <c r="H37" s="130"/>
      <c r="I37" s="131"/>
    </row>
    <row r="38" spans="1:9" ht="63.75">
      <c r="A38" s="343" t="s">
        <v>420</v>
      </c>
      <c r="B38" s="343">
        <v>91792</v>
      </c>
      <c r="C38" s="343" t="s">
        <v>21</v>
      </c>
      <c r="D38" s="388" t="s">
        <v>958</v>
      </c>
      <c r="E38" s="344">
        <v>1.5</v>
      </c>
      <c r="F38" s="343" t="s">
        <v>39</v>
      </c>
      <c r="G38" s="271">
        <v>60.79</v>
      </c>
      <c r="H38" s="422">
        <f t="shared" ref="H38:H44" si="3">ROUND(G38+(G38*$I$6),2)</f>
        <v>77.42</v>
      </c>
      <c r="I38" s="274">
        <f t="shared" ref="I38:I44" si="4">ROUND(H38*E38,2)</f>
        <v>116.13</v>
      </c>
    </row>
    <row r="39" spans="1:9" ht="63.75">
      <c r="A39" s="343" t="s">
        <v>982</v>
      </c>
      <c r="B39" s="343">
        <v>91793</v>
      </c>
      <c r="C39" s="343" t="s">
        <v>21</v>
      </c>
      <c r="D39" s="388" t="s">
        <v>959</v>
      </c>
      <c r="E39" s="344">
        <v>25.02</v>
      </c>
      <c r="F39" s="343" t="s">
        <v>39</v>
      </c>
      <c r="G39" s="271">
        <v>91.39</v>
      </c>
      <c r="H39" s="273">
        <f t="shared" si="3"/>
        <v>116.39</v>
      </c>
      <c r="I39" s="274">
        <f t="shared" si="4"/>
        <v>2912.08</v>
      </c>
    </row>
    <row r="40" spans="1:9" ht="63.75">
      <c r="A40" s="343" t="s">
        <v>983</v>
      </c>
      <c r="B40" s="343">
        <v>91795</v>
      </c>
      <c r="C40" s="343" t="s">
        <v>21</v>
      </c>
      <c r="D40" s="388" t="s">
        <v>960</v>
      </c>
      <c r="E40" s="344">
        <v>18.96</v>
      </c>
      <c r="F40" s="343" t="s">
        <v>39</v>
      </c>
      <c r="G40" s="271">
        <v>72.75</v>
      </c>
      <c r="H40" s="273">
        <f t="shared" si="3"/>
        <v>92.65</v>
      </c>
      <c r="I40" s="274">
        <f t="shared" si="4"/>
        <v>1756.64</v>
      </c>
    </row>
    <row r="41" spans="1:9" ht="25.5">
      <c r="A41" s="343" t="s">
        <v>984</v>
      </c>
      <c r="B41" s="343" t="s">
        <v>961</v>
      </c>
      <c r="C41" s="343" t="s">
        <v>51</v>
      </c>
      <c r="D41" s="388" t="s">
        <v>962</v>
      </c>
      <c r="E41" s="344">
        <v>2</v>
      </c>
      <c r="F41" s="343" t="s">
        <v>15</v>
      </c>
      <c r="G41" s="271">
        <v>73.39</v>
      </c>
      <c r="H41" s="273">
        <f t="shared" si="3"/>
        <v>93.46</v>
      </c>
      <c r="I41" s="274">
        <f t="shared" si="4"/>
        <v>186.92</v>
      </c>
    </row>
    <row r="42" spans="1:9">
      <c r="A42" s="343" t="s">
        <v>985</v>
      </c>
      <c r="B42" s="343" t="s">
        <v>956</v>
      </c>
      <c r="C42" s="343" t="s">
        <v>51</v>
      </c>
      <c r="D42" s="388" t="s">
        <v>957</v>
      </c>
      <c r="E42" s="344">
        <v>8</v>
      </c>
      <c r="F42" s="343" t="s">
        <v>15</v>
      </c>
      <c r="G42" s="271">
        <v>97.27</v>
      </c>
      <c r="H42" s="273">
        <f t="shared" si="3"/>
        <v>123.87</v>
      </c>
      <c r="I42" s="274">
        <f t="shared" si="4"/>
        <v>990.96</v>
      </c>
    </row>
    <row r="43" spans="1:9" ht="25.5">
      <c r="A43" s="343" t="s">
        <v>986</v>
      </c>
      <c r="B43" s="343">
        <f>COMPOSIÇÕES!$A$70</f>
        <v>8</v>
      </c>
      <c r="C43" s="343" t="str">
        <f>COMPOSIÇÕES!$E$70</f>
        <v>COMPOSIÇÃO</v>
      </c>
      <c r="D43" s="388" t="str">
        <f>COMPOSIÇÕES!$C$70</f>
        <v>CAIXA DE INSPEÇÃO E PASSAGEM PVC ESGOTO - 41L COM PROLONGADO DE 20CM</v>
      </c>
      <c r="E43" s="344">
        <v>2</v>
      </c>
      <c r="F43" s="343" t="s">
        <v>15</v>
      </c>
      <c r="G43" s="271">
        <f>COMPOSIÇÕES!$G$70</f>
        <v>337.14</v>
      </c>
      <c r="H43" s="273">
        <f t="shared" si="3"/>
        <v>429.35</v>
      </c>
      <c r="I43" s="274">
        <f t="shared" si="4"/>
        <v>858.7</v>
      </c>
    </row>
    <row r="44" spans="1:9">
      <c r="A44" s="343" t="s">
        <v>987</v>
      </c>
      <c r="B44" s="343">
        <f>COMPOSIÇÕES!$A$77</f>
        <v>9</v>
      </c>
      <c r="C44" s="343" t="str">
        <f>COMPOSIÇÕES!$E$77</f>
        <v>COMPOSIÇÃO</v>
      </c>
      <c r="D44" s="271" t="str">
        <f>COMPOSIÇÕES!$C$77</f>
        <v xml:space="preserve">RALO LINEAR SIFONADO COM GRELHA - 90CM </v>
      </c>
      <c r="E44" s="344">
        <v>4</v>
      </c>
      <c r="F44" s="343" t="s">
        <v>15</v>
      </c>
      <c r="G44" s="271">
        <f>COMPOSIÇÕES!$G$77</f>
        <v>208.69000000000003</v>
      </c>
      <c r="H44" s="273">
        <f t="shared" si="3"/>
        <v>265.77</v>
      </c>
      <c r="I44" s="274">
        <f t="shared" si="4"/>
        <v>1063.08</v>
      </c>
    </row>
    <row r="45" spans="1:9">
      <c r="A45" s="139">
        <v>46</v>
      </c>
      <c r="B45" s="142"/>
      <c r="C45" s="142"/>
      <c r="D45" s="143" t="s">
        <v>81</v>
      </c>
      <c r="E45" s="142"/>
      <c r="F45" s="142"/>
      <c r="G45" s="142"/>
      <c r="H45" s="124"/>
      <c r="I45" s="125">
        <f>SUM(I46:I52)</f>
        <v>7834.62</v>
      </c>
    </row>
    <row r="46" spans="1:9">
      <c r="A46" s="144" t="s">
        <v>421</v>
      </c>
      <c r="B46" s="128"/>
      <c r="C46" s="128"/>
      <c r="D46" s="145" t="s">
        <v>83</v>
      </c>
      <c r="E46" s="128"/>
      <c r="F46" s="128"/>
      <c r="G46" s="128"/>
      <c r="H46" s="130"/>
      <c r="I46" s="131"/>
    </row>
    <row r="47" spans="1:9">
      <c r="A47" s="387" t="s">
        <v>422</v>
      </c>
      <c r="B47" s="387" t="s">
        <v>85</v>
      </c>
      <c r="C47" s="387" t="s">
        <v>51</v>
      </c>
      <c r="D47" s="395" t="s">
        <v>86</v>
      </c>
      <c r="E47" s="389">
        <v>0.98</v>
      </c>
      <c r="F47" s="387" t="s">
        <v>32</v>
      </c>
      <c r="G47" s="396">
        <f>'NÚCLEO 01'!$G$47</f>
        <v>135.91999999999999</v>
      </c>
      <c r="H47" s="386">
        <f>ROUND(G47+(G47*$I$6),2)</f>
        <v>173.09</v>
      </c>
      <c r="I47" s="327">
        <f>ROUND(H47*E47,2)</f>
        <v>169.63</v>
      </c>
    </row>
    <row r="48" spans="1:9">
      <c r="A48" s="387" t="s">
        <v>423</v>
      </c>
      <c r="B48" s="387" t="s">
        <v>88</v>
      </c>
      <c r="C48" s="387" t="s">
        <v>30</v>
      </c>
      <c r="D48" s="397" t="s">
        <v>89</v>
      </c>
      <c r="E48" s="389">
        <v>32.82</v>
      </c>
      <c r="F48" s="387" t="s">
        <v>22</v>
      </c>
      <c r="G48" s="396">
        <f>'NÚCLEO 01'!$G$48</f>
        <v>33.450000000000003</v>
      </c>
      <c r="H48" s="394">
        <f>ROUND(G48+(G48*$I$6),2)</f>
        <v>42.6</v>
      </c>
      <c r="I48" s="327">
        <f>ROUND(H48*E48,2)</f>
        <v>1398.13</v>
      </c>
    </row>
    <row r="49" spans="1:18">
      <c r="A49" s="180" t="s">
        <v>424</v>
      </c>
      <c r="B49" s="175"/>
      <c r="C49" s="175"/>
      <c r="D49" s="181" t="s">
        <v>91</v>
      </c>
      <c r="E49" s="175"/>
      <c r="F49" s="175"/>
      <c r="G49" s="175"/>
      <c r="H49" s="171"/>
      <c r="I49" s="172"/>
    </row>
    <row r="50" spans="1:18" ht="38.25">
      <c r="A50" s="387" t="s">
        <v>425</v>
      </c>
      <c r="B50" s="387" t="s">
        <v>93</v>
      </c>
      <c r="C50" s="387" t="s">
        <v>30</v>
      </c>
      <c r="D50" s="388" t="s">
        <v>94</v>
      </c>
      <c r="E50" s="389">
        <v>35.46</v>
      </c>
      <c r="F50" s="387" t="s">
        <v>95</v>
      </c>
      <c r="G50" s="385">
        <f>'NÚCLEO 01'!$G$50</f>
        <v>74.72</v>
      </c>
      <c r="H50" s="386">
        <f>ROUND(G50+(G50*$I$6),2)</f>
        <v>95.16</v>
      </c>
      <c r="I50" s="327">
        <f>ROUND(H50*E50,2)</f>
        <v>3374.37</v>
      </c>
    </row>
    <row r="51" spans="1:18">
      <c r="A51" s="180" t="s">
        <v>426</v>
      </c>
      <c r="B51" s="175"/>
      <c r="C51" s="175"/>
      <c r="D51" s="181" t="s">
        <v>97</v>
      </c>
      <c r="E51" s="217"/>
      <c r="F51" s="175"/>
      <c r="G51" s="175"/>
      <c r="H51" s="171"/>
      <c r="I51" s="172"/>
    </row>
    <row r="52" spans="1:18" ht="42.75" customHeight="1">
      <c r="A52" s="387" t="s">
        <v>427</v>
      </c>
      <c r="B52" s="387" t="s">
        <v>99</v>
      </c>
      <c r="C52" s="387" t="s">
        <v>51</v>
      </c>
      <c r="D52" s="388" t="s">
        <v>201</v>
      </c>
      <c r="E52" s="389">
        <v>86.24</v>
      </c>
      <c r="F52" s="387" t="s">
        <v>22</v>
      </c>
      <c r="G52" s="398">
        <f>'NÚCLEO 01'!$G$52</f>
        <v>26.34</v>
      </c>
      <c r="H52" s="386">
        <f>ROUND(G52+(G52*$I$6),2)</f>
        <v>33.54</v>
      </c>
      <c r="I52" s="327">
        <f>ROUND(H52*E52,2)</f>
        <v>2892.49</v>
      </c>
      <c r="O52" s="148"/>
      <c r="P52" s="148"/>
      <c r="Q52" s="148"/>
      <c r="R52" s="148"/>
    </row>
    <row r="53" spans="1:18">
      <c r="A53" s="58">
        <v>47</v>
      </c>
      <c r="B53" s="58"/>
      <c r="C53" s="58"/>
      <c r="D53" s="59" t="s">
        <v>101</v>
      </c>
      <c r="E53" s="60"/>
      <c r="F53" s="58"/>
      <c r="G53" s="61"/>
      <c r="H53" s="61"/>
      <c r="I53" s="62">
        <f>SUM(I54:I61)</f>
        <v>15710.69</v>
      </c>
    </row>
    <row r="54" spans="1:18" s="173" customFormat="1">
      <c r="A54" s="182" t="s">
        <v>428</v>
      </c>
      <c r="B54" s="170"/>
      <c r="C54" s="170"/>
      <c r="D54" s="183" t="s">
        <v>103</v>
      </c>
      <c r="E54" s="231"/>
      <c r="F54" s="170"/>
      <c r="G54" s="178"/>
      <c r="H54" s="178"/>
      <c r="I54" s="184"/>
    </row>
    <row r="55" spans="1:18" s="173" customFormat="1" ht="25.5">
      <c r="A55" s="387" t="s">
        <v>429</v>
      </c>
      <c r="B55" s="387" t="s">
        <v>105</v>
      </c>
      <c r="C55" s="387" t="s">
        <v>51</v>
      </c>
      <c r="D55" s="388" t="s">
        <v>106</v>
      </c>
      <c r="E55" s="389">
        <v>1.36</v>
      </c>
      <c r="F55" s="387" t="s">
        <v>22</v>
      </c>
      <c r="G55" s="396">
        <f>'NÚCLEO 01'!$G$55</f>
        <v>678.81</v>
      </c>
      <c r="H55" s="419">
        <f>ROUND(G55+(G55*$I$6),2)</f>
        <v>864.46</v>
      </c>
      <c r="I55" s="327">
        <f>ROUND(H55*E55,2)</f>
        <v>1175.67</v>
      </c>
    </row>
    <row r="56" spans="1:18" s="173" customFormat="1">
      <c r="A56" s="182" t="s">
        <v>430</v>
      </c>
      <c r="B56" s="174"/>
      <c r="C56" s="170"/>
      <c r="D56" s="185" t="s">
        <v>108</v>
      </c>
      <c r="E56" s="231"/>
      <c r="F56" s="170"/>
      <c r="G56" s="178"/>
      <c r="H56" s="184"/>
      <c r="I56" s="184"/>
    </row>
    <row r="57" spans="1:18" s="173" customFormat="1" ht="38.25">
      <c r="A57" s="387" t="s">
        <v>431</v>
      </c>
      <c r="B57" s="387">
        <v>102253</v>
      </c>
      <c r="C57" s="387" t="s">
        <v>21</v>
      </c>
      <c r="D57" s="388" t="s">
        <v>110</v>
      </c>
      <c r="E57" s="389">
        <v>12</v>
      </c>
      <c r="F57" s="387" t="s">
        <v>95</v>
      </c>
      <c r="G57" s="398">
        <f>'NÚCLEO 01'!$G$57</f>
        <v>787.69</v>
      </c>
      <c r="H57" s="419">
        <f>ROUND(G57+(G57*$I$6),2)</f>
        <v>1003.12</v>
      </c>
      <c r="I57" s="327">
        <f>ROUND(H57*E57,2)</f>
        <v>12037.44</v>
      </c>
    </row>
    <row r="58" spans="1:18" s="173" customFormat="1">
      <c r="A58" s="182" t="s">
        <v>432</v>
      </c>
      <c r="B58" s="174"/>
      <c r="C58" s="170"/>
      <c r="D58" s="185" t="s">
        <v>112</v>
      </c>
      <c r="E58" s="176"/>
      <c r="F58" s="170"/>
      <c r="G58" s="178"/>
      <c r="H58" s="184"/>
      <c r="I58" s="184"/>
    </row>
    <row r="59" spans="1:18" s="173" customFormat="1" ht="25.5">
      <c r="A59" s="387" t="s">
        <v>433</v>
      </c>
      <c r="B59" s="387" t="s">
        <v>114</v>
      </c>
      <c r="C59" s="387" t="s">
        <v>51</v>
      </c>
      <c r="D59" s="388" t="s">
        <v>115</v>
      </c>
      <c r="E59" s="389">
        <v>7.8</v>
      </c>
      <c r="F59" s="387" t="s">
        <v>39</v>
      </c>
      <c r="G59" s="396">
        <f>'NÚCLEO 01'!$G$59</f>
        <v>137.25</v>
      </c>
      <c r="H59" s="419">
        <f>ROUND(G59+(G59*$I$6),2)</f>
        <v>174.79</v>
      </c>
      <c r="I59" s="327">
        <f>ROUND(H59*E59,2)</f>
        <v>1363.36</v>
      </c>
    </row>
    <row r="60" spans="1:18" s="173" customFormat="1">
      <c r="A60" s="182" t="s">
        <v>434</v>
      </c>
      <c r="B60" s="174"/>
      <c r="C60" s="170"/>
      <c r="D60" s="185" t="s">
        <v>117</v>
      </c>
      <c r="E60" s="231"/>
      <c r="F60" s="170"/>
      <c r="G60" s="178"/>
      <c r="H60" s="184"/>
      <c r="I60" s="184"/>
    </row>
    <row r="61" spans="1:18" s="173" customFormat="1" ht="25.5">
      <c r="A61" s="387" t="s">
        <v>435</v>
      </c>
      <c r="B61" s="387" t="s">
        <v>119</v>
      </c>
      <c r="C61" s="387" t="s">
        <v>51</v>
      </c>
      <c r="D61" s="388" t="s">
        <v>120</v>
      </c>
      <c r="E61" s="389">
        <v>2.16</v>
      </c>
      <c r="F61" s="387" t="s">
        <v>22</v>
      </c>
      <c r="G61" s="396">
        <f>'NÚCLEO 01'!$G$61</f>
        <v>412.33</v>
      </c>
      <c r="H61" s="419">
        <f>ROUND(G61+(G61*$I$6),2)</f>
        <v>525.1</v>
      </c>
      <c r="I61" s="327">
        <f>ROUND(H61*E61,2)</f>
        <v>1134.22</v>
      </c>
    </row>
    <row r="62" spans="1:18">
      <c r="A62" s="58">
        <v>48</v>
      </c>
      <c r="B62" s="58"/>
      <c r="C62" s="58"/>
      <c r="D62" s="59" t="s">
        <v>121</v>
      </c>
      <c r="E62" s="60"/>
      <c r="F62" s="58"/>
      <c r="G62" s="61"/>
      <c r="H62" s="61"/>
      <c r="I62" s="62">
        <f>SUM(I64:I70)</f>
        <v>7146.7999999999984</v>
      </c>
    </row>
    <row r="63" spans="1:18">
      <c r="A63" s="63" t="s">
        <v>436</v>
      </c>
      <c r="B63" s="37"/>
      <c r="C63" s="37"/>
      <c r="D63" s="64" t="s">
        <v>123</v>
      </c>
      <c r="E63" s="43"/>
      <c r="F63" s="37"/>
      <c r="G63" s="53"/>
      <c r="H63" s="53"/>
      <c r="I63" s="81"/>
    </row>
    <row r="64" spans="1:18" s="190" customFormat="1">
      <c r="A64" s="281" t="s">
        <v>437</v>
      </c>
      <c r="B64" s="281" t="s">
        <v>125</v>
      </c>
      <c r="C64" s="281" t="s">
        <v>51</v>
      </c>
      <c r="D64" s="289" t="s">
        <v>126</v>
      </c>
      <c r="E64" s="284">
        <v>4</v>
      </c>
      <c r="F64" s="281" t="s">
        <v>15</v>
      </c>
      <c r="G64" s="304">
        <f>'NÚCLEO 01'!$G$64</f>
        <v>112.2</v>
      </c>
      <c r="H64" s="295">
        <f>ROUND(G64+(G64*$I$6),2)</f>
        <v>142.88999999999999</v>
      </c>
      <c r="I64" s="327">
        <f>ROUND(H64*E64,2)</f>
        <v>571.55999999999995</v>
      </c>
    </row>
    <row r="65" spans="1:9" s="190" customFormat="1">
      <c r="A65" s="191" t="s">
        <v>438</v>
      </c>
      <c r="B65" s="192"/>
      <c r="C65" s="192"/>
      <c r="D65" s="193" t="s">
        <v>234</v>
      </c>
      <c r="E65" s="187"/>
      <c r="F65" s="192"/>
      <c r="G65" s="188"/>
      <c r="H65" s="188"/>
      <c r="I65" s="194"/>
    </row>
    <row r="66" spans="1:9" s="190" customFormat="1">
      <c r="A66" s="281" t="s">
        <v>439</v>
      </c>
      <c r="B66" s="281" t="s">
        <v>127</v>
      </c>
      <c r="C66" s="281" t="s">
        <v>30</v>
      </c>
      <c r="D66" s="289" t="s">
        <v>128</v>
      </c>
      <c r="E66" s="284">
        <v>8</v>
      </c>
      <c r="F66" s="281" t="s">
        <v>15</v>
      </c>
      <c r="G66" s="304">
        <f>'NÚCLEO 01'!$G$66</f>
        <v>563.65</v>
      </c>
      <c r="H66" s="295">
        <f>ROUND(G66+(G66*$I$6),2)</f>
        <v>717.81</v>
      </c>
      <c r="I66" s="327">
        <f>ROUND(H66*E66,2)</f>
        <v>5742.48</v>
      </c>
    </row>
    <row r="67" spans="1:9" s="190" customFormat="1">
      <c r="A67" s="191" t="s">
        <v>440</v>
      </c>
      <c r="B67" s="192"/>
      <c r="C67" s="192"/>
      <c r="D67" s="193" t="s">
        <v>270</v>
      </c>
      <c r="E67" s="187"/>
      <c r="F67" s="192"/>
      <c r="G67" s="188"/>
      <c r="H67" s="188"/>
      <c r="I67" s="194"/>
    </row>
    <row r="68" spans="1:9" s="190" customFormat="1">
      <c r="A68" s="281" t="s">
        <v>441</v>
      </c>
      <c r="B68" s="281" t="s">
        <v>271</v>
      </c>
      <c r="C68" s="281" t="s">
        <v>51</v>
      </c>
      <c r="D68" s="289" t="s">
        <v>272</v>
      </c>
      <c r="E68" s="284">
        <v>4</v>
      </c>
      <c r="F68" s="281" t="s">
        <v>15</v>
      </c>
      <c r="G68" s="304">
        <f>'NÚCLEO 01'!$G$68</f>
        <v>47.58</v>
      </c>
      <c r="H68" s="295">
        <f>ROUND(G68+(G68*$I$6),2)</f>
        <v>60.59</v>
      </c>
      <c r="I68" s="327">
        <f>ROUND(H68*E68,2)</f>
        <v>242.36</v>
      </c>
    </row>
    <row r="69" spans="1:9" s="190" customFormat="1">
      <c r="A69" s="191" t="s">
        <v>442</v>
      </c>
      <c r="B69" s="192"/>
      <c r="C69" s="192"/>
      <c r="D69" s="193" t="s">
        <v>273</v>
      </c>
      <c r="E69" s="187"/>
      <c r="F69" s="192"/>
      <c r="G69" s="188"/>
      <c r="H69" s="188"/>
      <c r="I69" s="194"/>
    </row>
    <row r="70" spans="1:9" s="190" customFormat="1">
      <c r="A70" s="281" t="s">
        <v>443</v>
      </c>
      <c r="B70" s="281" t="s">
        <v>274</v>
      </c>
      <c r="C70" s="281" t="s">
        <v>51</v>
      </c>
      <c r="D70" s="289" t="s">
        <v>275</v>
      </c>
      <c r="E70" s="284">
        <v>8</v>
      </c>
      <c r="F70" s="281" t="s">
        <v>15</v>
      </c>
      <c r="G70" s="304">
        <f>'NÚCLEO 01'!$G$70</f>
        <v>57.95</v>
      </c>
      <c r="H70" s="295">
        <f>ROUND(G70+(G70*$I$6),2)</f>
        <v>73.8</v>
      </c>
      <c r="I70" s="327">
        <f>ROUND(H70*E70,2)</f>
        <v>590.4</v>
      </c>
    </row>
    <row r="71" spans="1:9">
      <c r="A71" s="58">
        <v>49</v>
      </c>
      <c r="B71" s="58"/>
      <c r="C71" s="58"/>
      <c r="D71" s="59" t="s">
        <v>129</v>
      </c>
      <c r="E71" s="60"/>
      <c r="F71" s="58"/>
      <c r="G71" s="61"/>
      <c r="H71" s="61"/>
      <c r="I71" s="62">
        <f>SUM(I72:I77)</f>
        <v>2759.6400000000003</v>
      </c>
    </row>
    <row r="72" spans="1:9">
      <c r="A72" s="63" t="s">
        <v>444</v>
      </c>
      <c r="B72" s="37"/>
      <c r="C72" s="37"/>
      <c r="D72" s="64" t="s">
        <v>131</v>
      </c>
      <c r="E72" s="43"/>
      <c r="F72" s="37"/>
      <c r="G72" s="53"/>
      <c r="H72" s="53"/>
      <c r="I72" s="81"/>
    </row>
    <row r="73" spans="1:9" s="190" customFormat="1" ht="25.5">
      <c r="A73" s="281" t="s">
        <v>445</v>
      </c>
      <c r="B73" s="281" t="s">
        <v>133</v>
      </c>
      <c r="C73" s="281" t="s">
        <v>30</v>
      </c>
      <c r="D73" s="289" t="s">
        <v>134</v>
      </c>
      <c r="E73" s="284">
        <v>4</v>
      </c>
      <c r="F73" s="281" t="s">
        <v>15</v>
      </c>
      <c r="G73" s="279">
        <f>'NÚCLEO 01'!$G$73</f>
        <v>110.35</v>
      </c>
      <c r="H73" s="295">
        <f t="shared" ref="H73:H74" si="5">ROUND(G73+(G73*$I$6),2)</f>
        <v>140.53</v>
      </c>
      <c r="I73" s="406">
        <f>ROUND(H73*E73,2)</f>
        <v>562.12</v>
      </c>
    </row>
    <row r="74" spans="1:9" s="190" customFormat="1">
      <c r="A74" s="281" t="s">
        <v>446</v>
      </c>
      <c r="B74" s="281" t="s">
        <v>136</v>
      </c>
      <c r="C74" s="281" t="s">
        <v>30</v>
      </c>
      <c r="D74" s="289" t="s">
        <v>137</v>
      </c>
      <c r="E74" s="284">
        <v>2</v>
      </c>
      <c r="F74" s="281" t="s">
        <v>15</v>
      </c>
      <c r="G74" s="279">
        <f>'NÚCLEO 01'!$G$74</f>
        <v>61.74</v>
      </c>
      <c r="H74" s="295">
        <f t="shared" si="5"/>
        <v>78.63</v>
      </c>
      <c r="I74" s="406">
        <f>ROUND(H74*E74,2)</f>
        <v>157.26</v>
      </c>
    </row>
    <row r="75" spans="1:9" s="190" customFormat="1">
      <c r="A75" s="67" t="s">
        <v>447</v>
      </c>
      <c r="B75" s="41"/>
      <c r="C75" s="40"/>
      <c r="D75" s="55" t="s">
        <v>139</v>
      </c>
      <c r="E75" s="43"/>
      <c r="F75" s="40"/>
      <c r="G75" s="38"/>
      <c r="H75" s="68"/>
      <c r="I75" s="47"/>
    </row>
    <row r="76" spans="1:9" s="190" customFormat="1">
      <c r="A76" s="308" t="s">
        <v>448</v>
      </c>
      <c r="B76" s="309" t="s">
        <v>631</v>
      </c>
      <c r="C76" s="308" t="s">
        <v>30</v>
      </c>
      <c r="D76" s="310" t="s">
        <v>632</v>
      </c>
      <c r="E76" s="311">
        <v>8</v>
      </c>
      <c r="F76" s="308" t="s">
        <v>15</v>
      </c>
      <c r="G76" s="312">
        <f>'NÚCLEO 01'!$G$76</f>
        <v>127.3</v>
      </c>
      <c r="H76" s="295">
        <f t="shared" ref="H76:H77" si="6">ROUND(G76+(G76*$I$6),2)</f>
        <v>162.12</v>
      </c>
      <c r="I76" s="314">
        <f>ROUND(H76*E76,2)</f>
        <v>1296.96</v>
      </c>
    </row>
    <row r="77" spans="1:9" s="190" customFormat="1">
      <c r="A77" s="308" t="s">
        <v>696</v>
      </c>
      <c r="B77" s="309" t="s">
        <v>628</v>
      </c>
      <c r="C77" s="308" t="s">
        <v>30</v>
      </c>
      <c r="D77" s="315" t="s">
        <v>629</v>
      </c>
      <c r="E77" s="311">
        <v>10</v>
      </c>
      <c r="F77" s="308" t="s">
        <v>15</v>
      </c>
      <c r="G77" s="312">
        <f>'NÚCLEO 01'!$G$77</f>
        <v>58.37</v>
      </c>
      <c r="H77" s="295">
        <f t="shared" si="6"/>
        <v>74.33</v>
      </c>
      <c r="I77" s="314">
        <f>ROUND(H77*E77,2)</f>
        <v>743.3</v>
      </c>
    </row>
    <row r="78" spans="1:9">
      <c r="A78" s="58">
        <v>50</v>
      </c>
      <c r="B78" s="58"/>
      <c r="C78" s="58"/>
      <c r="D78" s="59" t="s">
        <v>141</v>
      </c>
      <c r="E78" s="60"/>
      <c r="F78" s="58"/>
      <c r="G78" s="61"/>
      <c r="H78" s="61"/>
      <c r="I78" s="62">
        <f>SUM(I79:I82)</f>
        <v>2257.9499999999998</v>
      </c>
    </row>
    <row r="79" spans="1:9">
      <c r="A79" s="63" t="s">
        <v>452</v>
      </c>
      <c r="B79" s="37"/>
      <c r="C79" s="37"/>
      <c r="D79" s="64" t="s">
        <v>143</v>
      </c>
      <c r="E79" s="187"/>
      <c r="F79" s="37"/>
      <c r="G79" s="53"/>
      <c r="H79" s="53"/>
      <c r="I79" s="81"/>
    </row>
    <row r="80" spans="1:9" s="190" customFormat="1">
      <c r="A80" s="281" t="s">
        <v>449</v>
      </c>
      <c r="B80" s="281" t="s">
        <v>145</v>
      </c>
      <c r="C80" s="281" t="s">
        <v>51</v>
      </c>
      <c r="D80" s="289" t="s">
        <v>146</v>
      </c>
      <c r="E80" s="284">
        <v>40.6</v>
      </c>
      <c r="F80" s="281" t="s">
        <v>22</v>
      </c>
      <c r="G80" s="304">
        <f>'NÚCLEO 01'!$G$80</f>
        <v>24.63</v>
      </c>
      <c r="H80" s="399">
        <f>ROUND(G80+(G80*$I$6),2)</f>
        <v>31.37</v>
      </c>
      <c r="I80" s="327">
        <f>ROUND(H80*E80,2)</f>
        <v>1273.6199999999999</v>
      </c>
    </row>
    <row r="81" spans="1:9" s="190" customFormat="1">
      <c r="A81" s="191" t="s">
        <v>450</v>
      </c>
      <c r="B81" s="191"/>
      <c r="C81" s="191"/>
      <c r="D81" s="200" t="s">
        <v>148</v>
      </c>
      <c r="E81" s="187"/>
      <c r="F81" s="192"/>
      <c r="G81" s="188"/>
      <c r="H81" s="188"/>
      <c r="I81" s="194"/>
    </row>
    <row r="82" spans="1:9" s="190" customFormat="1">
      <c r="A82" s="281" t="s">
        <v>451</v>
      </c>
      <c r="B82" s="281" t="s">
        <v>150</v>
      </c>
      <c r="C82" s="281" t="s">
        <v>51</v>
      </c>
      <c r="D82" s="289" t="s">
        <v>151</v>
      </c>
      <c r="E82" s="284">
        <v>33.020000000000003</v>
      </c>
      <c r="F82" s="281" t="s">
        <v>22</v>
      </c>
      <c r="G82" s="304">
        <f>'NÚCLEO 01'!$G$82</f>
        <v>23.41</v>
      </c>
      <c r="H82" s="399">
        <f>ROUND(G82+(G82*$I$6),2)</f>
        <v>29.81</v>
      </c>
      <c r="I82" s="327">
        <f>ROUND(H82*E82,2)</f>
        <v>984.33</v>
      </c>
    </row>
    <row r="83" spans="1:9">
      <c r="A83" s="58">
        <v>51</v>
      </c>
      <c r="B83" s="58"/>
      <c r="C83" s="58"/>
      <c r="D83" s="59" t="s">
        <v>152</v>
      </c>
      <c r="E83" s="60"/>
      <c r="F83" s="58"/>
      <c r="G83" s="61"/>
      <c r="H83" s="61"/>
      <c r="I83" s="62">
        <f>SUM(I84:I88)</f>
        <v>16674.87</v>
      </c>
    </row>
    <row r="84" spans="1:9">
      <c r="A84" s="63" t="s">
        <v>453</v>
      </c>
      <c r="B84" s="37"/>
      <c r="C84" s="37"/>
      <c r="D84" s="64" t="s">
        <v>154</v>
      </c>
      <c r="E84" s="187"/>
      <c r="F84" s="37"/>
      <c r="G84" s="53"/>
      <c r="H84" s="53"/>
      <c r="I84" s="81"/>
    </row>
    <row r="85" spans="1:9" s="190" customFormat="1" ht="25.5">
      <c r="A85" s="281" t="s">
        <v>454</v>
      </c>
      <c r="B85" s="281" t="s">
        <v>156</v>
      </c>
      <c r="C85" s="281" t="s">
        <v>51</v>
      </c>
      <c r="D85" s="289" t="s">
        <v>157</v>
      </c>
      <c r="E85" s="284">
        <v>3.36</v>
      </c>
      <c r="F85" s="281" t="s">
        <v>22</v>
      </c>
      <c r="G85" s="304">
        <f>'NÚCLEO 01'!$G$85</f>
        <v>1162.04</v>
      </c>
      <c r="H85" s="400">
        <f>ROUND(G85+(G85*$I$6),2)</f>
        <v>1479.86</v>
      </c>
      <c r="I85" s="406">
        <f>ROUND(H85*E85,2)</f>
        <v>4972.33</v>
      </c>
    </row>
    <row r="86" spans="1:9" s="190" customFormat="1" ht="25.5">
      <c r="A86" s="401" t="s">
        <v>456</v>
      </c>
      <c r="B86" s="401" t="s">
        <v>228</v>
      </c>
      <c r="C86" s="401" t="s">
        <v>51</v>
      </c>
      <c r="D86" s="319" t="s">
        <v>229</v>
      </c>
      <c r="E86" s="402">
        <v>4.62</v>
      </c>
      <c r="F86" s="401" t="s">
        <v>22</v>
      </c>
      <c r="G86" s="304">
        <f>'NÚCLEO 01'!$G$86</f>
        <v>906.27</v>
      </c>
      <c r="H86" s="400">
        <f>ROUND(G86+(G86*$I$6),2)</f>
        <v>1154.1300000000001</v>
      </c>
      <c r="I86" s="406">
        <f>ROUND(H86*E86,2)</f>
        <v>5332.08</v>
      </c>
    </row>
    <row r="87" spans="1:9" s="190" customFormat="1">
      <c r="A87" s="201" t="s">
        <v>455</v>
      </c>
      <c r="B87" s="202"/>
      <c r="C87" s="202"/>
      <c r="D87" s="196" t="s">
        <v>160</v>
      </c>
      <c r="E87" s="203"/>
      <c r="F87" s="202"/>
      <c r="G87" s="203"/>
      <c r="H87" s="204"/>
      <c r="I87" s="205"/>
    </row>
    <row r="88" spans="1:9" s="190" customFormat="1">
      <c r="A88" s="285" t="s">
        <v>457</v>
      </c>
      <c r="B88" s="285" t="s">
        <v>162</v>
      </c>
      <c r="C88" s="285" t="s">
        <v>51</v>
      </c>
      <c r="D88" s="404" t="s">
        <v>163</v>
      </c>
      <c r="E88" s="405">
        <v>3.2</v>
      </c>
      <c r="F88" s="285" t="s">
        <v>22</v>
      </c>
      <c r="G88" s="406">
        <f>'NÚCLEO 01'!$G$88</f>
        <v>1563.23</v>
      </c>
      <c r="H88" s="400">
        <f>ROUND(G88+(G88*$I$6),2)</f>
        <v>1990.77</v>
      </c>
      <c r="I88" s="327">
        <f>ROUND(H88*E88,2)</f>
        <v>6370.46</v>
      </c>
    </row>
    <row r="89" spans="1:9">
      <c r="A89" s="58">
        <v>52</v>
      </c>
      <c r="B89" s="58"/>
      <c r="C89" s="58"/>
      <c r="D89" s="59" t="s">
        <v>164</v>
      </c>
      <c r="E89" s="60"/>
      <c r="F89" s="58"/>
      <c r="G89" s="61"/>
      <c r="H89" s="61"/>
      <c r="I89" s="62">
        <f>SUM(I90:I101)</f>
        <v>964.37000000000012</v>
      </c>
    </row>
    <row r="90" spans="1:9" s="190" customFormat="1">
      <c r="A90" s="206" t="s">
        <v>458</v>
      </c>
      <c r="B90" s="207"/>
      <c r="C90" s="207"/>
      <c r="D90" s="208" t="s">
        <v>166</v>
      </c>
      <c r="E90" s="197"/>
      <c r="F90" s="207"/>
      <c r="G90" s="209"/>
      <c r="H90" s="209"/>
      <c r="I90" s="210"/>
    </row>
    <row r="91" spans="1:9" s="190" customFormat="1" ht="26.25">
      <c r="A91" s="308" t="s">
        <v>459</v>
      </c>
      <c r="B91" s="298">
        <f>COMPOSIÇÕES!$A$11</f>
        <v>1</v>
      </c>
      <c r="C91" s="298" t="str">
        <f>COMPOSIÇÕES!$E$11</f>
        <v>COMPOSIÇÃO</v>
      </c>
      <c r="D91" s="324" t="str">
        <f>COMPOSIÇÕES!$C$11</f>
        <v>TOMADA 2P+T PADRAO NBR 14136 CORRENTE 20A-250V E INTERRUPTOR 2 TECLAS COM ESPELHO 4'X4'</v>
      </c>
      <c r="E91" s="325">
        <v>2</v>
      </c>
      <c r="F91" s="298" t="str">
        <f>COMPOSIÇÕES!$D$11</f>
        <v>UN</v>
      </c>
      <c r="G91" s="326">
        <f>COMPOSIÇÕES!$G$11</f>
        <v>55.47</v>
      </c>
      <c r="H91" s="400">
        <f t="shared" ref="H91:H92" si="7">ROUND(G91+(G91*$I$6),2)</f>
        <v>70.64</v>
      </c>
      <c r="I91" s="327">
        <f>ROUND(H91*E91,2)</f>
        <v>141.28</v>
      </c>
    </row>
    <row r="92" spans="1:9" s="190" customFormat="1">
      <c r="A92" s="328" t="s">
        <v>460</v>
      </c>
      <c r="B92" s="329" t="s">
        <v>538</v>
      </c>
      <c r="C92" s="329" t="s">
        <v>51</v>
      </c>
      <c r="D92" s="330" t="s">
        <v>539</v>
      </c>
      <c r="E92" s="331">
        <v>6</v>
      </c>
      <c r="F92" s="329" t="s">
        <v>15</v>
      </c>
      <c r="G92" s="332">
        <f>'NÚCLEO 01'!$G$92</f>
        <v>4.1399999999999997</v>
      </c>
      <c r="H92" s="400">
        <f t="shared" si="7"/>
        <v>5.27</v>
      </c>
      <c r="I92" s="327">
        <f t="shared" ref="I92" si="8">ROUND(H92*E92,2)</f>
        <v>31.62</v>
      </c>
    </row>
    <row r="93" spans="1:9" s="190" customFormat="1">
      <c r="A93" s="211" t="s">
        <v>462</v>
      </c>
      <c r="B93" s="98"/>
      <c r="C93" s="98"/>
      <c r="D93" s="99" t="s">
        <v>169</v>
      </c>
      <c r="E93" s="100"/>
      <c r="F93" s="98"/>
      <c r="G93" s="101"/>
      <c r="H93" s="103"/>
      <c r="I93" s="103"/>
    </row>
    <row r="94" spans="1:9" s="190" customFormat="1" ht="26.25">
      <c r="A94" s="333" t="s">
        <v>461</v>
      </c>
      <c r="B94" s="298">
        <f>COMPOSIÇÕES!$A$50</f>
        <v>5</v>
      </c>
      <c r="C94" s="298" t="str">
        <f>COMPOSIÇÕES!$E$50</f>
        <v>COMPOSIÇÃO</v>
      </c>
      <c r="D94" s="324" t="str">
        <f>COMPOSIÇÕES!$C$50</f>
        <v>LAMPADA LED TUBULAR VIDRO DE 18W C/TEMPERATURA DE COR 4000° K</v>
      </c>
      <c r="E94" s="325">
        <v>4</v>
      </c>
      <c r="F94" s="298" t="s">
        <v>15</v>
      </c>
      <c r="G94" s="326">
        <f>COMPOSIÇÕES!$G$50</f>
        <v>22.98</v>
      </c>
      <c r="H94" s="400">
        <f t="shared" ref="H94:H95" si="9">ROUND(G94+(G94*$I$6),2)</f>
        <v>29.27</v>
      </c>
      <c r="I94" s="327">
        <f>ROUND(H94*E94,2)</f>
        <v>117.08</v>
      </c>
    </row>
    <row r="95" spans="1:9" s="190" customFormat="1" ht="26.25">
      <c r="A95" s="333" t="s">
        <v>619</v>
      </c>
      <c r="B95" s="298" t="s">
        <v>617</v>
      </c>
      <c r="C95" s="298" t="s">
        <v>51</v>
      </c>
      <c r="D95" s="324" t="s">
        <v>618</v>
      </c>
      <c r="E95" s="325">
        <v>8</v>
      </c>
      <c r="F95" s="298" t="s">
        <v>15</v>
      </c>
      <c r="G95" s="326">
        <f>'NÚCLEO 01'!$G$94</f>
        <v>14.93</v>
      </c>
      <c r="H95" s="400">
        <f t="shared" si="9"/>
        <v>19.010000000000002</v>
      </c>
      <c r="I95" s="327">
        <f>ROUND(H95*E95,2)</f>
        <v>152.08000000000001</v>
      </c>
    </row>
    <row r="96" spans="1:9" s="190" customFormat="1" ht="19.5" customHeight="1">
      <c r="A96" s="211" t="s">
        <v>463</v>
      </c>
      <c r="B96" s="212"/>
      <c r="C96" s="212"/>
      <c r="D96" s="213" t="s">
        <v>397</v>
      </c>
      <c r="E96" s="214"/>
      <c r="F96" s="212"/>
      <c r="G96" s="199"/>
      <c r="H96" s="215"/>
      <c r="I96" s="198"/>
    </row>
    <row r="97" spans="1:10" s="190" customFormat="1">
      <c r="A97" s="334" t="s">
        <v>464</v>
      </c>
      <c r="B97" s="334">
        <f>COMPOSIÇÕES!$A$31</f>
        <v>3</v>
      </c>
      <c r="C97" s="334" t="str">
        <f>COMPOSIÇÕES!$E$31</f>
        <v>COMPOSIÇÃO</v>
      </c>
      <c r="D97" s="335" t="str">
        <f>COMPOSIÇÕES!$C$31</f>
        <v>RECOLOCAÇÃO DE CHUVEIRO</v>
      </c>
      <c r="E97" s="336">
        <v>6</v>
      </c>
      <c r="F97" s="334" t="str">
        <f>COMPOSIÇÕES!$D$31</f>
        <v>UN</v>
      </c>
      <c r="G97" s="337">
        <f>COMPOSIÇÕES!$G$31</f>
        <v>36.22</v>
      </c>
      <c r="H97" s="400">
        <f>ROUND(G97+(G97*$I$6),2)</f>
        <v>46.13</v>
      </c>
      <c r="I97" s="338">
        <f>ROUND(H97*E97,2)</f>
        <v>276.77999999999997</v>
      </c>
    </row>
    <row r="98" spans="1:10" s="190" customFormat="1">
      <c r="A98" s="211" t="s">
        <v>572</v>
      </c>
      <c r="B98" s="212"/>
      <c r="C98" s="212"/>
      <c r="D98" s="213" t="s">
        <v>559</v>
      </c>
      <c r="E98" s="214"/>
      <c r="F98" s="212"/>
      <c r="G98" s="199"/>
      <c r="H98" s="215"/>
      <c r="I98" s="198"/>
    </row>
    <row r="99" spans="1:10" s="190" customFormat="1" ht="26.25" customHeight="1">
      <c r="A99" s="339" t="s">
        <v>573</v>
      </c>
      <c r="B99" s="339" t="s">
        <v>556</v>
      </c>
      <c r="C99" s="339" t="s">
        <v>51</v>
      </c>
      <c r="D99" s="340" t="s">
        <v>555</v>
      </c>
      <c r="E99" s="341">
        <v>2.34</v>
      </c>
      <c r="F99" s="339" t="s">
        <v>39</v>
      </c>
      <c r="G99" s="342">
        <f>'NÚCLEO 01'!$G$98</f>
        <v>9.1</v>
      </c>
      <c r="H99" s="400">
        <f t="shared" ref="H99:H101" si="10">ROUND(G99+(G99*$I$6),2)</f>
        <v>11.59</v>
      </c>
      <c r="I99" s="338">
        <f>ROUND(H99*E99,2)</f>
        <v>27.12</v>
      </c>
    </row>
    <row r="100" spans="1:10">
      <c r="A100" s="339" t="s">
        <v>574</v>
      </c>
      <c r="B100" s="339">
        <f>COMPOSIÇÕES!$A$39</f>
        <v>4</v>
      </c>
      <c r="C100" s="339" t="str">
        <f>COMPOSIÇÕES!$E$39</f>
        <v>COMPOSIÇÃO</v>
      </c>
      <c r="D100" s="340" t="str">
        <f>COMPOSIÇÕES!$C$39</f>
        <v>EMBUTIR FIAÇÃO ELÉTRICA</v>
      </c>
      <c r="E100" s="341">
        <v>2.34</v>
      </c>
      <c r="F100" s="339" t="str">
        <f>COMPOSIÇÕES!$D$39</f>
        <v>M</v>
      </c>
      <c r="G100" s="340">
        <f>COMPOSIÇÕES!$G$39</f>
        <v>61.730000000000004</v>
      </c>
      <c r="H100" s="400">
        <f t="shared" si="10"/>
        <v>78.61</v>
      </c>
      <c r="I100" s="338">
        <f>ROUND(H100*E100,2)</f>
        <v>183.95</v>
      </c>
    </row>
    <row r="101" spans="1:10">
      <c r="A101" s="339" t="s">
        <v>784</v>
      </c>
      <c r="B101" s="339" t="s">
        <v>747</v>
      </c>
      <c r="C101" s="339" t="s">
        <v>51</v>
      </c>
      <c r="D101" s="340" t="s">
        <v>748</v>
      </c>
      <c r="E101" s="341">
        <v>1</v>
      </c>
      <c r="F101" s="343" t="s">
        <v>750</v>
      </c>
      <c r="G101" s="340">
        <f>'NÚCLEO 01'!$G$100</f>
        <v>27.06</v>
      </c>
      <c r="H101" s="400">
        <f t="shared" si="10"/>
        <v>34.46</v>
      </c>
      <c r="I101" s="338">
        <f>ROUND(H101*E101,2)</f>
        <v>34.46</v>
      </c>
    </row>
    <row r="102" spans="1:10">
      <c r="A102" s="58">
        <v>53</v>
      </c>
      <c r="B102" s="58"/>
      <c r="C102" s="58"/>
      <c r="D102" s="59" t="s">
        <v>171</v>
      </c>
      <c r="E102" s="60"/>
      <c r="F102" s="58"/>
      <c r="G102" s="61"/>
      <c r="H102" s="61"/>
      <c r="I102" s="62">
        <f>SUM(I103:I107)</f>
        <v>1557.17</v>
      </c>
    </row>
    <row r="103" spans="1:10" s="190" customFormat="1">
      <c r="A103" s="63" t="s">
        <v>465</v>
      </c>
      <c r="B103" s="37"/>
      <c r="C103" s="37"/>
      <c r="D103" s="64" t="s">
        <v>173</v>
      </c>
      <c r="E103" s="43"/>
      <c r="F103" s="37"/>
      <c r="G103" s="53"/>
      <c r="H103" s="53"/>
      <c r="I103" s="81"/>
    </row>
    <row r="104" spans="1:10" s="190" customFormat="1">
      <c r="A104" s="390" t="s">
        <v>466</v>
      </c>
      <c r="B104" s="390" t="s">
        <v>175</v>
      </c>
      <c r="C104" s="390" t="s">
        <v>51</v>
      </c>
      <c r="D104" s="388" t="s">
        <v>176</v>
      </c>
      <c r="E104" s="407">
        <v>1.56</v>
      </c>
      <c r="F104" s="390" t="s">
        <v>22</v>
      </c>
      <c r="G104" s="393">
        <f>'NÚCLEO 01'!$G$103</f>
        <v>643.23</v>
      </c>
      <c r="H104" s="400">
        <f>ROUND(G104+(G104*$I$6),2)</f>
        <v>819.15</v>
      </c>
      <c r="I104" s="327">
        <f>ROUND(H104*E104,2)</f>
        <v>1277.8699999999999</v>
      </c>
    </row>
    <row r="105" spans="1:10" s="190" customFormat="1">
      <c r="A105" s="201" t="s">
        <v>467</v>
      </c>
      <c r="B105" s="201"/>
      <c r="C105" s="201"/>
      <c r="D105" s="196" t="s">
        <v>180</v>
      </c>
      <c r="E105" s="219"/>
      <c r="F105" s="202"/>
      <c r="G105" s="186"/>
      <c r="H105" s="220"/>
      <c r="I105" s="195"/>
    </row>
    <row r="106" spans="1:10" s="190" customFormat="1">
      <c r="A106" s="390" t="s">
        <v>468</v>
      </c>
      <c r="B106" s="390" t="s">
        <v>182</v>
      </c>
      <c r="C106" s="390" t="s">
        <v>51</v>
      </c>
      <c r="D106" s="408" t="s">
        <v>183</v>
      </c>
      <c r="E106" s="407">
        <v>2</v>
      </c>
      <c r="F106" s="390" t="s">
        <v>15</v>
      </c>
      <c r="G106" s="388">
        <f>'NÚCLEO 01'!$G$105</f>
        <v>63.18</v>
      </c>
      <c r="H106" s="400">
        <f>ROUND(G106+(G106*$I$6),2)</f>
        <v>80.459999999999994</v>
      </c>
      <c r="I106" s="327">
        <f>ROUND(H106*E106,2)</f>
        <v>160.91999999999999</v>
      </c>
      <c r="J106" s="221"/>
    </row>
    <row r="107" spans="1:10">
      <c r="A107" s="390" t="s">
        <v>469</v>
      </c>
      <c r="B107" s="390" t="s">
        <v>185</v>
      </c>
      <c r="C107" s="390" t="s">
        <v>51</v>
      </c>
      <c r="D107" s="388" t="s">
        <v>186</v>
      </c>
      <c r="E107" s="407">
        <v>2</v>
      </c>
      <c r="F107" s="390" t="s">
        <v>15</v>
      </c>
      <c r="G107" s="388">
        <f>'NÚCLEO 01'!$G$106</f>
        <v>46.48</v>
      </c>
      <c r="H107" s="400">
        <f>ROUND(G107+(G107*$I$6),2)</f>
        <v>59.19</v>
      </c>
      <c r="I107" s="327">
        <f>ROUND(H107*E107,2)</f>
        <v>118.38</v>
      </c>
      <c r="J107" s="150"/>
    </row>
    <row r="108" spans="1:10">
      <c r="A108" s="151"/>
      <c r="B108" s="151"/>
      <c r="C108" s="151"/>
      <c r="D108" s="152" t="s">
        <v>192</v>
      </c>
      <c r="E108" s="151"/>
      <c r="F108" s="151"/>
      <c r="G108" s="151"/>
      <c r="H108" s="151"/>
      <c r="I108" s="153">
        <f>I109+I125+I145+I181+I132+I140+I152+I157+I160+I168+I173</f>
        <v>15230.089999999998</v>
      </c>
      <c r="J108" s="150"/>
    </row>
    <row r="109" spans="1:10">
      <c r="A109" s="154">
        <v>54</v>
      </c>
      <c r="B109" s="155"/>
      <c r="C109" s="155"/>
      <c r="D109" s="156" t="s">
        <v>25</v>
      </c>
      <c r="E109" s="155"/>
      <c r="F109" s="155"/>
      <c r="G109" s="155"/>
      <c r="H109" s="155"/>
      <c r="I109" s="157">
        <f>SUM(I111:I124)</f>
        <v>1645.21</v>
      </c>
      <c r="J109" s="150"/>
    </row>
    <row r="110" spans="1:10" s="190" customFormat="1">
      <c r="A110" s="158" t="s">
        <v>470</v>
      </c>
      <c r="B110" s="103"/>
      <c r="C110" s="103"/>
      <c r="D110" s="159" t="s">
        <v>27</v>
      </c>
      <c r="E110" s="103"/>
      <c r="F110" s="103"/>
      <c r="G110" s="103"/>
      <c r="H110" s="103"/>
      <c r="I110" s="160"/>
      <c r="J110" s="221"/>
    </row>
    <row r="111" spans="1:10" s="190" customFormat="1" ht="26.25">
      <c r="A111" s="347" t="s">
        <v>471</v>
      </c>
      <c r="B111" s="347" t="s">
        <v>29</v>
      </c>
      <c r="C111" s="347" t="s">
        <v>30</v>
      </c>
      <c r="D111" s="349" t="s">
        <v>31</v>
      </c>
      <c r="E111" s="350">
        <v>0.34</v>
      </c>
      <c r="F111" s="347" t="s">
        <v>32</v>
      </c>
      <c r="G111" s="351">
        <f>'NÚCLEO 01'!$G$110</f>
        <v>300.23</v>
      </c>
      <c r="H111" s="400">
        <f t="shared" ref="H111:H124" si="11">ROUND(G111+(G111*$I$6),2)</f>
        <v>382.34</v>
      </c>
      <c r="I111" s="416">
        <f t="shared" ref="I111:I124" si="12">ROUND(H111*E111,2)</f>
        <v>130</v>
      </c>
      <c r="J111" s="221">
        <f>I108+I14+I11</f>
        <v>83872.02</v>
      </c>
    </row>
    <row r="112" spans="1:10" s="190" customFormat="1" ht="26.25">
      <c r="A112" s="353" t="s">
        <v>472</v>
      </c>
      <c r="B112" s="353" t="s">
        <v>37</v>
      </c>
      <c r="C112" s="353" t="s">
        <v>30</v>
      </c>
      <c r="D112" s="376" t="s">
        <v>38</v>
      </c>
      <c r="E112" s="355">
        <v>15</v>
      </c>
      <c r="F112" s="353" t="s">
        <v>39</v>
      </c>
      <c r="G112" s="351">
        <f>'NÚCLEO 01'!$G$111</f>
        <v>6</v>
      </c>
      <c r="H112" s="400">
        <f t="shared" si="11"/>
        <v>7.64</v>
      </c>
      <c r="I112" s="416">
        <f t="shared" si="12"/>
        <v>114.6</v>
      </c>
      <c r="J112" s="221"/>
    </row>
    <row r="113" spans="1:10" s="190" customFormat="1">
      <c r="A113" s="347" t="s">
        <v>473</v>
      </c>
      <c r="B113" s="353" t="s">
        <v>41</v>
      </c>
      <c r="C113" s="353" t="s">
        <v>30</v>
      </c>
      <c r="D113" s="376" t="s">
        <v>42</v>
      </c>
      <c r="E113" s="355">
        <v>17.16</v>
      </c>
      <c r="F113" s="353" t="s">
        <v>22</v>
      </c>
      <c r="G113" s="351">
        <f>'NÚCLEO 01'!$G$112</f>
        <v>4.21</v>
      </c>
      <c r="H113" s="400">
        <f t="shared" si="11"/>
        <v>5.36</v>
      </c>
      <c r="I113" s="416">
        <f t="shared" si="12"/>
        <v>91.98</v>
      </c>
      <c r="J113" s="221"/>
    </row>
    <row r="114" spans="1:10" s="190" customFormat="1">
      <c r="A114" s="353" t="s">
        <v>474</v>
      </c>
      <c r="B114" s="353" t="s">
        <v>44</v>
      </c>
      <c r="C114" s="353" t="s">
        <v>30</v>
      </c>
      <c r="D114" s="376" t="s">
        <v>45</v>
      </c>
      <c r="E114" s="355">
        <v>1</v>
      </c>
      <c r="F114" s="353" t="s">
        <v>15</v>
      </c>
      <c r="G114" s="351">
        <f>'NÚCLEO 01'!$G$113</f>
        <v>9.27</v>
      </c>
      <c r="H114" s="400">
        <f t="shared" si="11"/>
        <v>11.81</v>
      </c>
      <c r="I114" s="416">
        <f t="shared" si="12"/>
        <v>11.81</v>
      </c>
      <c r="J114" s="221"/>
    </row>
    <row r="115" spans="1:10" s="190" customFormat="1">
      <c r="A115" s="347" t="s">
        <v>475</v>
      </c>
      <c r="B115" s="357" t="s">
        <v>50</v>
      </c>
      <c r="C115" s="409" t="s">
        <v>51</v>
      </c>
      <c r="D115" s="363" t="s">
        <v>52</v>
      </c>
      <c r="E115" s="367">
        <v>2</v>
      </c>
      <c r="F115" s="353" t="s">
        <v>15</v>
      </c>
      <c r="G115" s="351">
        <f>'NÚCLEO 01'!$G$114</f>
        <v>14.47</v>
      </c>
      <c r="H115" s="400">
        <f t="shared" si="11"/>
        <v>18.43</v>
      </c>
      <c r="I115" s="416">
        <f t="shared" si="12"/>
        <v>36.86</v>
      </c>
      <c r="J115" s="221"/>
    </row>
    <row r="116" spans="1:10" s="190" customFormat="1">
      <c r="A116" s="353" t="s">
        <v>476</v>
      </c>
      <c r="B116" s="357" t="s">
        <v>54</v>
      </c>
      <c r="C116" s="409" t="s">
        <v>51</v>
      </c>
      <c r="D116" s="363" t="s">
        <v>55</v>
      </c>
      <c r="E116" s="367">
        <v>4</v>
      </c>
      <c r="F116" s="353" t="s">
        <v>15</v>
      </c>
      <c r="G116" s="351">
        <f>'NÚCLEO 01'!$G$115</f>
        <v>5.69</v>
      </c>
      <c r="H116" s="400">
        <f t="shared" si="11"/>
        <v>7.25</v>
      </c>
      <c r="I116" s="416">
        <f t="shared" si="12"/>
        <v>29</v>
      </c>
      <c r="J116" s="221"/>
    </row>
    <row r="117" spans="1:10" s="190" customFormat="1" ht="26.25">
      <c r="A117" s="347" t="s">
        <v>477</v>
      </c>
      <c r="B117" s="357" t="s">
        <v>57</v>
      </c>
      <c r="C117" s="357" t="s">
        <v>30</v>
      </c>
      <c r="D117" s="363" t="s">
        <v>58</v>
      </c>
      <c r="E117" s="367">
        <v>2</v>
      </c>
      <c r="F117" s="353" t="s">
        <v>15</v>
      </c>
      <c r="G117" s="351">
        <f>'NÚCLEO 01'!$G$116</f>
        <v>36.74</v>
      </c>
      <c r="H117" s="400">
        <f t="shared" si="11"/>
        <v>46.79</v>
      </c>
      <c r="I117" s="416">
        <f t="shared" si="12"/>
        <v>93.58</v>
      </c>
      <c r="J117" s="221"/>
    </row>
    <row r="118" spans="1:10" s="190" customFormat="1" ht="25.5">
      <c r="A118" s="353" t="s">
        <v>478</v>
      </c>
      <c r="B118" s="357" t="s">
        <v>63</v>
      </c>
      <c r="C118" s="357" t="s">
        <v>51</v>
      </c>
      <c r="D118" s="364" t="s">
        <v>64</v>
      </c>
      <c r="E118" s="367">
        <v>4</v>
      </c>
      <c r="F118" s="353" t="s">
        <v>15</v>
      </c>
      <c r="G118" s="351">
        <f>'NÚCLEO 01'!$G$117</f>
        <v>4.41</v>
      </c>
      <c r="H118" s="400">
        <f t="shared" si="11"/>
        <v>5.62</v>
      </c>
      <c r="I118" s="416">
        <f t="shared" si="12"/>
        <v>22.48</v>
      </c>
      <c r="J118" s="221"/>
    </row>
    <row r="119" spans="1:10" s="190" customFormat="1">
      <c r="A119" s="347" t="s">
        <v>479</v>
      </c>
      <c r="B119" s="357" t="s">
        <v>66</v>
      </c>
      <c r="C119" s="409" t="s">
        <v>51</v>
      </c>
      <c r="D119" s="363" t="s">
        <v>67</v>
      </c>
      <c r="E119" s="367">
        <v>4</v>
      </c>
      <c r="F119" s="353" t="s">
        <v>15</v>
      </c>
      <c r="G119" s="351">
        <f>'NÚCLEO 01'!$G$118</f>
        <v>24.06</v>
      </c>
      <c r="H119" s="400">
        <f t="shared" si="11"/>
        <v>30.64</v>
      </c>
      <c r="I119" s="416">
        <f t="shared" si="12"/>
        <v>122.56</v>
      </c>
      <c r="J119" s="221"/>
    </row>
    <row r="120" spans="1:10" s="190" customFormat="1" ht="26.25">
      <c r="A120" s="353" t="s">
        <v>480</v>
      </c>
      <c r="B120" s="410">
        <v>97660</v>
      </c>
      <c r="C120" s="357" t="s">
        <v>21</v>
      </c>
      <c r="D120" s="363" t="s">
        <v>193</v>
      </c>
      <c r="E120" s="367">
        <v>3</v>
      </c>
      <c r="F120" s="353" t="s">
        <v>15</v>
      </c>
      <c r="G120" s="351">
        <f>'NÚCLEO 01'!$G$119</f>
        <v>0.62</v>
      </c>
      <c r="H120" s="400">
        <f t="shared" si="11"/>
        <v>0.79</v>
      </c>
      <c r="I120" s="416">
        <f t="shared" si="12"/>
        <v>2.37</v>
      </c>
      <c r="J120" s="221"/>
    </row>
    <row r="121" spans="1:10" s="190" customFormat="1" ht="25.5">
      <c r="A121" s="347" t="s">
        <v>481</v>
      </c>
      <c r="B121" s="357" t="s">
        <v>71</v>
      </c>
      <c r="C121" s="357" t="s">
        <v>30</v>
      </c>
      <c r="D121" s="364" t="s">
        <v>72</v>
      </c>
      <c r="E121" s="367">
        <v>1</v>
      </c>
      <c r="F121" s="353" t="s">
        <v>15</v>
      </c>
      <c r="G121" s="351">
        <f>'NÚCLEO 01'!$G$120</f>
        <v>2.25</v>
      </c>
      <c r="H121" s="400">
        <f t="shared" si="11"/>
        <v>2.87</v>
      </c>
      <c r="I121" s="416">
        <f t="shared" si="12"/>
        <v>2.87</v>
      </c>
      <c r="J121" s="221"/>
    </row>
    <row r="122" spans="1:10" s="190" customFormat="1" ht="25.5">
      <c r="A122" s="353" t="s">
        <v>482</v>
      </c>
      <c r="B122" s="296" t="s">
        <v>74</v>
      </c>
      <c r="C122" s="296" t="s">
        <v>51</v>
      </c>
      <c r="D122" s="297" t="s">
        <v>75</v>
      </c>
      <c r="E122" s="302">
        <v>0.7</v>
      </c>
      <c r="F122" s="298" t="s">
        <v>32</v>
      </c>
      <c r="G122" s="351">
        <f>'NÚCLEO 01'!$G$121</f>
        <v>58.08</v>
      </c>
      <c r="H122" s="400">
        <f t="shared" si="11"/>
        <v>73.959999999999994</v>
      </c>
      <c r="I122" s="416">
        <f t="shared" si="12"/>
        <v>51.77</v>
      </c>
      <c r="J122" s="221"/>
    </row>
    <row r="123" spans="1:10" s="190" customFormat="1">
      <c r="A123" s="347" t="s">
        <v>483</v>
      </c>
      <c r="B123" s="296" t="s">
        <v>215</v>
      </c>
      <c r="C123" s="296" t="s">
        <v>51</v>
      </c>
      <c r="D123" s="297" t="s">
        <v>216</v>
      </c>
      <c r="E123" s="298">
        <v>3.08</v>
      </c>
      <c r="F123" s="298" t="s">
        <v>22</v>
      </c>
      <c r="G123" s="351">
        <f>'NÚCLEO 01'!$G$122</f>
        <v>45.03</v>
      </c>
      <c r="H123" s="400">
        <f t="shared" si="11"/>
        <v>57.35</v>
      </c>
      <c r="I123" s="416">
        <f t="shared" si="12"/>
        <v>176.64</v>
      </c>
      <c r="J123" s="221"/>
    </row>
    <row r="124" spans="1:10" s="190" customFormat="1">
      <c r="A124" s="353" t="s">
        <v>484</v>
      </c>
      <c r="B124" s="296" t="s">
        <v>225</v>
      </c>
      <c r="C124" s="296" t="s">
        <v>30</v>
      </c>
      <c r="D124" s="297" t="s">
        <v>226</v>
      </c>
      <c r="E124" s="298">
        <v>1</v>
      </c>
      <c r="F124" s="298" t="s">
        <v>15</v>
      </c>
      <c r="G124" s="351">
        <f>'NÚCLEO 01'!$G$123</f>
        <v>595.75</v>
      </c>
      <c r="H124" s="400">
        <f t="shared" si="11"/>
        <v>758.69</v>
      </c>
      <c r="I124" s="416">
        <f t="shared" si="12"/>
        <v>758.69</v>
      </c>
      <c r="J124" s="221"/>
    </row>
    <row r="125" spans="1:10">
      <c r="A125" s="92">
        <v>55</v>
      </c>
      <c r="B125" s="93"/>
      <c r="C125" s="93"/>
      <c r="D125" s="94" t="s">
        <v>235</v>
      </c>
      <c r="E125" s="95"/>
      <c r="F125" s="93"/>
      <c r="G125" s="96"/>
      <c r="H125" s="155"/>
      <c r="I125" s="157">
        <f>SUM(I127:I131)</f>
        <v>1725.0500000000002</v>
      </c>
      <c r="J125" s="150"/>
    </row>
    <row r="126" spans="1:10">
      <c r="A126" s="158" t="s">
        <v>485</v>
      </c>
      <c r="B126" s="103"/>
      <c r="C126" s="103"/>
      <c r="D126" s="159" t="s">
        <v>80</v>
      </c>
      <c r="E126" s="103"/>
      <c r="F126" s="103"/>
      <c r="G126" s="103"/>
      <c r="H126" s="103"/>
      <c r="I126" s="160"/>
      <c r="J126" s="150"/>
    </row>
    <row r="127" spans="1:10" ht="25.5">
      <c r="A127" s="343" t="s">
        <v>988</v>
      </c>
      <c r="B127" s="343" t="s">
        <v>928</v>
      </c>
      <c r="C127" s="343" t="s">
        <v>51</v>
      </c>
      <c r="D127" s="388" t="s">
        <v>927</v>
      </c>
      <c r="E127" s="344">
        <v>1</v>
      </c>
      <c r="F127" s="343" t="s">
        <v>15</v>
      </c>
      <c r="G127" s="271">
        <v>97.24</v>
      </c>
      <c r="H127" s="273">
        <f t="shared" ref="H127:H131" si="13">ROUND(G127+(G127*$I$6),2)</f>
        <v>123.84</v>
      </c>
      <c r="I127" s="274">
        <f t="shared" ref="I127:I131" si="14">ROUND(H127*E127,2)</f>
        <v>123.84</v>
      </c>
      <c r="J127" s="150"/>
    </row>
    <row r="128" spans="1:10">
      <c r="A128" s="343" t="s">
        <v>989</v>
      </c>
      <c r="B128" s="343" t="s">
        <v>956</v>
      </c>
      <c r="C128" s="343" t="s">
        <v>51</v>
      </c>
      <c r="D128" s="388" t="s">
        <v>957</v>
      </c>
      <c r="E128" s="344">
        <v>1</v>
      </c>
      <c r="F128" s="343" t="s">
        <v>15</v>
      </c>
      <c r="G128" s="271">
        <v>97.27</v>
      </c>
      <c r="H128" s="273">
        <f t="shared" si="13"/>
        <v>123.87</v>
      </c>
      <c r="I128" s="274">
        <f t="shared" si="14"/>
        <v>123.87</v>
      </c>
      <c r="J128" s="150"/>
    </row>
    <row r="129" spans="1:10" ht="25.5">
      <c r="A129" s="343" t="s">
        <v>990</v>
      </c>
      <c r="B129" s="343">
        <f>COMPOSIÇÕES!$A$70</f>
        <v>8</v>
      </c>
      <c r="C129" s="343" t="str">
        <f>COMPOSIÇÕES!$E$70</f>
        <v>COMPOSIÇÃO</v>
      </c>
      <c r="D129" s="388" t="str">
        <f>COMPOSIÇÕES!$C$70</f>
        <v>CAIXA DE INSPEÇÃO E PASSAGEM PVC ESGOTO - 41L COM PROLONGADO DE 20CM</v>
      </c>
      <c r="E129" s="344">
        <v>1</v>
      </c>
      <c r="F129" s="343" t="s">
        <v>15</v>
      </c>
      <c r="G129" s="271">
        <f>COMPOSIÇÕES!$G$70</f>
        <v>337.14</v>
      </c>
      <c r="H129" s="273">
        <f t="shared" si="13"/>
        <v>429.35</v>
      </c>
      <c r="I129" s="274">
        <f t="shared" si="14"/>
        <v>429.35</v>
      </c>
      <c r="J129" s="150"/>
    </row>
    <row r="130" spans="1:10" ht="63.75">
      <c r="A130" s="343" t="s">
        <v>991</v>
      </c>
      <c r="B130" s="343">
        <v>91792</v>
      </c>
      <c r="C130" s="343" t="s">
        <v>21</v>
      </c>
      <c r="D130" s="388" t="s">
        <v>958</v>
      </c>
      <c r="E130" s="344">
        <v>3.93</v>
      </c>
      <c r="F130" s="343" t="s">
        <v>39</v>
      </c>
      <c r="G130" s="271">
        <v>60.79</v>
      </c>
      <c r="H130" s="422">
        <f t="shared" si="13"/>
        <v>77.42</v>
      </c>
      <c r="I130" s="274">
        <f t="shared" si="14"/>
        <v>304.26</v>
      </c>
      <c r="J130" s="150"/>
    </row>
    <row r="131" spans="1:10" ht="63.75">
      <c r="A131" s="343" t="s">
        <v>992</v>
      </c>
      <c r="B131" s="343">
        <v>91793</v>
      </c>
      <c r="C131" s="343" t="s">
        <v>21</v>
      </c>
      <c r="D131" s="388" t="s">
        <v>959</v>
      </c>
      <c r="E131" s="344">
        <v>6.39</v>
      </c>
      <c r="F131" s="343" t="s">
        <v>39</v>
      </c>
      <c r="G131" s="271">
        <v>91.39</v>
      </c>
      <c r="H131" s="273">
        <f t="shared" si="13"/>
        <v>116.39</v>
      </c>
      <c r="I131" s="274">
        <f t="shared" si="14"/>
        <v>743.73</v>
      </c>
      <c r="J131" s="150"/>
    </row>
    <row r="132" spans="1:10">
      <c r="A132" s="92">
        <v>56</v>
      </c>
      <c r="B132" s="93"/>
      <c r="C132" s="93"/>
      <c r="D132" s="94" t="s">
        <v>81</v>
      </c>
      <c r="E132" s="95"/>
      <c r="F132" s="93"/>
      <c r="G132" s="96"/>
      <c r="H132" s="155"/>
      <c r="I132" s="157">
        <f>SUM(I134:I139)</f>
        <v>1665.2</v>
      </c>
      <c r="J132" s="150"/>
    </row>
    <row r="133" spans="1:10" s="190" customFormat="1">
      <c r="A133" s="97" t="s">
        <v>486</v>
      </c>
      <c r="B133" s="98"/>
      <c r="C133" s="98"/>
      <c r="D133" s="99" t="s">
        <v>83</v>
      </c>
      <c r="E133" s="100"/>
      <c r="F133" s="98"/>
      <c r="G133" s="101"/>
      <c r="H133" s="103"/>
      <c r="I133" s="160"/>
      <c r="J133" s="221"/>
    </row>
    <row r="134" spans="1:10" s="190" customFormat="1">
      <c r="A134" s="353" t="s">
        <v>487</v>
      </c>
      <c r="B134" s="353" t="s">
        <v>85</v>
      </c>
      <c r="C134" s="353" t="s">
        <v>51</v>
      </c>
      <c r="D134" s="363" t="s">
        <v>86</v>
      </c>
      <c r="E134" s="355">
        <v>0.2</v>
      </c>
      <c r="F134" s="353" t="s">
        <v>32</v>
      </c>
      <c r="G134" s="356">
        <f>'NÚCLEO 01'!$G$133</f>
        <v>135.91999999999999</v>
      </c>
      <c r="H134" s="400">
        <f t="shared" ref="H134:H139" si="15">ROUND(G134+(G134*$I$6),2)</f>
        <v>173.09</v>
      </c>
      <c r="I134" s="416">
        <f>ROUND(H134*E134,2)</f>
        <v>34.619999999999997</v>
      </c>
      <c r="J134" s="221"/>
    </row>
    <row r="135" spans="1:10" s="190" customFormat="1">
      <c r="A135" s="353" t="s">
        <v>487</v>
      </c>
      <c r="B135" s="370" t="s">
        <v>88</v>
      </c>
      <c r="C135" s="370" t="s">
        <v>30</v>
      </c>
      <c r="D135" s="376" t="s">
        <v>89</v>
      </c>
      <c r="E135" s="371">
        <v>6.77</v>
      </c>
      <c r="F135" s="353" t="s">
        <v>22</v>
      </c>
      <c r="G135" s="356">
        <f>'NÚCLEO 01'!$G$134</f>
        <v>33.450000000000003</v>
      </c>
      <c r="H135" s="400">
        <f t="shared" si="15"/>
        <v>42.6</v>
      </c>
      <c r="I135" s="416">
        <f>ROUND(H135*E135,2)</f>
        <v>288.39999999999998</v>
      </c>
      <c r="J135" s="221"/>
    </row>
    <row r="136" spans="1:10" s="190" customFormat="1">
      <c r="A136" s="105" t="s">
        <v>488</v>
      </c>
      <c r="B136" s="161"/>
      <c r="C136" s="107"/>
      <c r="D136" s="162" t="s">
        <v>194</v>
      </c>
      <c r="E136" s="109"/>
      <c r="F136" s="83"/>
      <c r="G136" s="110"/>
      <c r="H136" s="163"/>
      <c r="I136" s="164"/>
      <c r="J136" s="221"/>
    </row>
    <row r="137" spans="1:10" s="190" customFormat="1" ht="38.25">
      <c r="A137" s="353" t="s">
        <v>489</v>
      </c>
      <c r="B137" s="353" t="s">
        <v>93</v>
      </c>
      <c r="C137" s="353" t="s">
        <v>30</v>
      </c>
      <c r="D137" s="361" t="s">
        <v>94</v>
      </c>
      <c r="E137" s="355">
        <v>7.45</v>
      </c>
      <c r="F137" s="353" t="s">
        <v>95</v>
      </c>
      <c r="G137" s="351">
        <f>'NÚCLEO 01'!$G$136</f>
        <v>74.72</v>
      </c>
      <c r="H137" s="400">
        <f t="shared" si="15"/>
        <v>95.16</v>
      </c>
      <c r="I137" s="416">
        <f>ROUND(H137*E137,2)</f>
        <v>708.94</v>
      </c>
      <c r="J137" s="221"/>
    </row>
    <row r="138" spans="1:10" s="190" customFormat="1">
      <c r="A138" s="105" t="s">
        <v>490</v>
      </c>
      <c r="B138" s="161"/>
      <c r="C138" s="107"/>
      <c r="D138" s="162" t="s">
        <v>195</v>
      </c>
      <c r="E138" s="109"/>
      <c r="F138" s="83"/>
      <c r="G138" s="110"/>
      <c r="H138" s="163"/>
      <c r="I138" s="164"/>
      <c r="J138" s="221"/>
    </row>
    <row r="139" spans="1:10" ht="51">
      <c r="A139" s="353" t="s">
        <v>491</v>
      </c>
      <c r="B139" s="353" t="s">
        <v>99</v>
      </c>
      <c r="C139" s="353" t="s">
        <v>51</v>
      </c>
      <c r="D139" s="361" t="s">
        <v>100</v>
      </c>
      <c r="E139" s="355">
        <v>18.88</v>
      </c>
      <c r="F139" s="353" t="s">
        <v>22</v>
      </c>
      <c r="G139" s="372">
        <f>'NÚCLEO 01'!$G$138</f>
        <v>26.34</v>
      </c>
      <c r="H139" s="400">
        <f t="shared" si="15"/>
        <v>33.54</v>
      </c>
      <c r="I139" s="416">
        <f>ROUND(H139*E139,2)</f>
        <v>633.24</v>
      </c>
      <c r="J139" s="150"/>
    </row>
    <row r="140" spans="1:10">
      <c r="A140" s="92">
        <v>57</v>
      </c>
      <c r="B140" s="93"/>
      <c r="C140" s="93"/>
      <c r="D140" s="94" t="s">
        <v>101</v>
      </c>
      <c r="E140" s="95"/>
      <c r="F140" s="93"/>
      <c r="G140" s="96"/>
      <c r="H140" s="155"/>
      <c r="I140" s="157">
        <f>SUM(I142:I144)</f>
        <v>2854.81</v>
      </c>
      <c r="J140" s="150"/>
    </row>
    <row r="141" spans="1:10" s="190" customFormat="1">
      <c r="A141" s="97" t="s">
        <v>492</v>
      </c>
      <c r="B141" s="98"/>
      <c r="C141" s="98"/>
      <c r="D141" s="99" t="s">
        <v>103</v>
      </c>
      <c r="E141" s="100"/>
      <c r="F141" s="98"/>
      <c r="G141" s="101"/>
      <c r="H141" s="103"/>
      <c r="I141" s="160"/>
      <c r="J141" s="221"/>
    </row>
    <row r="142" spans="1:10" s="190" customFormat="1" ht="25.5">
      <c r="A142" s="353" t="s">
        <v>493</v>
      </c>
      <c r="B142" s="353" t="s">
        <v>105</v>
      </c>
      <c r="C142" s="353" t="s">
        <v>51</v>
      </c>
      <c r="D142" s="361" t="s">
        <v>106</v>
      </c>
      <c r="E142" s="355">
        <v>3.08</v>
      </c>
      <c r="F142" s="353" t="s">
        <v>22</v>
      </c>
      <c r="G142" s="356">
        <f>'NÚCLEO 01'!$G$141</f>
        <v>678.81</v>
      </c>
      <c r="H142" s="400">
        <f t="shared" ref="H142" si="16">ROUND(G142+(G142*$I$6),2)</f>
        <v>864.46</v>
      </c>
      <c r="I142" s="416">
        <f>ROUND(H142*E142,2)</f>
        <v>2662.54</v>
      </c>
      <c r="J142" s="221"/>
    </row>
    <row r="143" spans="1:10" s="190" customFormat="1">
      <c r="A143" s="182" t="s">
        <v>494</v>
      </c>
      <c r="B143" s="174"/>
      <c r="C143" s="170"/>
      <c r="D143" s="185" t="s">
        <v>112</v>
      </c>
      <c r="E143" s="176"/>
      <c r="F143" s="170"/>
      <c r="G143" s="178"/>
      <c r="H143" s="178"/>
      <c r="I143" s="184"/>
      <c r="J143" s="221"/>
    </row>
    <row r="144" spans="1:10" ht="25.5">
      <c r="A144" s="387" t="s">
        <v>495</v>
      </c>
      <c r="B144" s="387" t="s">
        <v>114</v>
      </c>
      <c r="C144" s="387" t="s">
        <v>51</v>
      </c>
      <c r="D144" s="388" t="s">
        <v>115</v>
      </c>
      <c r="E144" s="389">
        <v>1.1000000000000001</v>
      </c>
      <c r="F144" s="387" t="s">
        <v>39</v>
      </c>
      <c r="G144" s="396">
        <f>'NÚCLEO 01'!$G$143</f>
        <v>137.25</v>
      </c>
      <c r="H144" s="400">
        <f t="shared" ref="H144" si="17">ROUND(G144+(G144*$I$6),2)</f>
        <v>174.79</v>
      </c>
      <c r="I144" s="416">
        <f>ROUND(H144*E144,2)</f>
        <v>192.27</v>
      </c>
      <c r="J144" s="150"/>
    </row>
    <row r="145" spans="1:10">
      <c r="A145" s="58">
        <v>58</v>
      </c>
      <c r="B145" s="58"/>
      <c r="C145" s="58"/>
      <c r="D145" s="59" t="s">
        <v>121</v>
      </c>
      <c r="E145" s="60"/>
      <c r="F145" s="58"/>
      <c r="G145" s="61"/>
      <c r="H145" s="61"/>
      <c r="I145" s="62">
        <f>SUM(I147:I151)</f>
        <v>2334.54</v>
      </c>
      <c r="J145" s="150"/>
    </row>
    <row r="146" spans="1:10" s="190" customFormat="1">
      <c r="A146" s="63" t="s">
        <v>497</v>
      </c>
      <c r="B146" s="37"/>
      <c r="C146" s="37"/>
      <c r="D146" s="64" t="s">
        <v>265</v>
      </c>
      <c r="E146" s="43"/>
      <c r="F146" s="37"/>
      <c r="G146" s="53"/>
      <c r="H146" s="53"/>
      <c r="I146" s="81"/>
      <c r="J146" s="221"/>
    </row>
    <row r="147" spans="1:10" s="190" customFormat="1">
      <c r="A147" s="281" t="s">
        <v>496</v>
      </c>
      <c r="B147" s="281" t="s">
        <v>230</v>
      </c>
      <c r="C147" s="281" t="s">
        <v>30</v>
      </c>
      <c r="D147" s="289" t="s">
        <v>231</v>
      </c>
      <c r="E147" s="284">
        <v>1</v>
      </c>
      <c r="F147" s="281" t="s">
        <v>15</v>
      </c>
      <c r="G147" s="306">
        <f>'NÚCLEO 01'!$G$146</f>
        <v>1211.57</v>
      </c>
      <c r="H147" s="400">
        <f t="shared" ref="H147" si="18">ROUND(G147+(G147*$I$6),2)</f>
        <v>1542.93</v>
      </c>
      <c r="I147" s="327">
        <f>ROUND(H147*E147,2)</f>
        <v>1542.93</v>
      </c>
      <c r="J147" s="221"/>
    </row>
    <row r="148" spans="1:10" s="190" customFormat="1">
      <c r="A148" s="191" t="s">
        <v>498</v>
      </c>
      <c r="B148" s="192"/>
      <c r="C148" s="192"/>
      <c r="D148" s="193" t="s">
        <v>234</v>
      </c>
      <c r="E148" s="187"/>
      <c r="F148" s="192"/>
      <c r="G148" s="188"/>
      <c r="H148" s="188"/>
      <c r="I148" s="194"/>
      <c r="J148" s="221"/>
    </row>
    <row r="149" spans="1:10" s="190" customFormat="1">
      <c r="A149" s="281" t="s">
        <v>499</v>
      </c>
      <c r="B149" s="281" t="s">
        <v>127</v>
      </c>
      <c r="C149" s="281" t="s">
        <v>30</v>
      </c>
      <c r="D149" s="289" t="s">
        <v>128</v>
      </c>
      <c r="E149" s="284">
        <v>1</v>
      </c>
      <c r="F149" s="281" t="s">
        <v>15</v>
      </c>
      <c r="G149" s="306">
        <f>'NÚCLEO 01'!$G$148</f>
        <v>563.65</v>
      </c>
      <c r="H149" s="400">
        <f t="shared" ref="H149" si="19">ROUND(G149+(G149*$I$6),2)</f>
        <v>717.81</v>
      </c>
      <c r="I149" s="327">
        <f>ROUND(H149*E149,2)</f>
        <v>717.81</v>
      </c>
      <c r="J149" s="221"/>
    </row>
    <row r="150" spans="1:10" s="190" customFormat="1">
      <c r="A150" s="191" t="s">
        <v>500</v>
      </c>
      <c r="B150" s="192"/>
      <c r="C150" s="192"/>
      <c r="D150" s="193" t="s">
        <v>273</v>
      </c>
      <c r="E150" s="187"/>
      <c r="F150" s="192"/>
      <c r="G150" s="188"/>
      <c r="H150" s="188"/>
      <c r="I150" s="194"/>
      <c r="J150" s="221"/>
    </row>
    <row r="151" spans="1:10">
      <c r="A151" s="281" t="s">
        <v>501</v>
      </c>
      <c r="B151" s="281" t="s">
        <v>274</v>
      </c>
      <c r="C151" s="281" t="s">
        <v>51</v>
      </c>
      <c r="D151" s="289" t="s">
        <v>275</v>
      </c>
      <c r="E151" s="284">
        <v>1</v>
      </c>
      <c r="F151" s="281" t="s">
        <v>15</v>
      </c>
      <c r="G151" s="304">
        <f>'NÚCLEO 01'!$G$150</f>
        <v>57.95</v>
      </c>
      <c r="H151" s="400">
        <f t="shared" ref="H151" si="20">ROUND(G151+(G151*$I$6),2)</f>
        <v>73.8</v>
      </c>
      <c r="I151" s="327">
        <f>ROUND(H151*E151,2)</f>
        <v>73.8</v>
      </c>
      <c r="J151" s="150"/>
    </row>
    <row r="152" spans="1:10" s="190" customFormat="1">
      <c r="A152" s="93">
        <v>59</v>
      </c>
      <c r="B152" s="93"/>
      <c r="C152" s="93"/>
      <c r="D152" s="94" t="s">
        <v>129</v>
      </c>
      <c r="E152" s="95"/>
      <c r="F152" s="93"/>
      <c r="G152" s="96"/>
      <c r="H152" s="155"/>
      <c r="I152" s="157">
        <f>SUM(I154:I156)</f>
        <v>745.81</v>
      </c>
      <c r="J152" s="221"/>
    </row>
    <row r="153" spans="1:10" s="190" customFormat="1">
      <c r="A153" s="225" t="s">
        <v>502</v>
      </c>
      <c r="B153" s="226"/>
      <c r="C153" s="226"/>
      <c r="D153" s="227" t="s">
        <v>266</v>
      </c>
      <c r="E153" s="228"/>
      <c r="F153" s="226"/>
      <c r="G153" s="229"/>
      <c r="H153" s="163"/>
      <c r="I153" s="164"/>
      <c r="J153" s="221"/>
    </row>
    <row r="154" spans="1:10" s="190" customFormat="1">
      <c r="A154" s="353" t="s">
        <v>503</v>
      </c>
      <c r="B154" s="411" t="s">
        <v>219</v>
      </c>
      <c r="C154" s="353" t="s">
        <v>30</v>
      </c>
      <c r="D154" s="374" t="s">
        <v>220</v>
      </c>
      <c r="E154" s="355">
        <v>2</v>
      </c>
      <c r="F154" s="353" t="s">
        <v>15</v>
      </c>
      <c r="G154" s="356">
        <f>'NÚCLEO 01'!$G$153</f>
        <v>141.62</v>
      </c>
      <c r="H154" s="400">
        <f t="shared" ref="H154:H156" si="21">ROUND(G154+(G154*$I$6),2)</f>
        <v>180.35</v>
      </c>
      <c r="I154" s="416">
        <f>ROUND(E154*H154,2)</f>
        <v>360.7</v>
      </c>
      <c r="J154" s="221"/>
    </row>
    <row r="155" spans="1:10">
      <c r="A155" s="308" t="s">
        <v>697</v>
      </c>
      <c r="B155" s="309" t="s">
        <v>631</v>
      </c>
      <c r="C155" s="308" t="s">
        <v>30</v>
      </c>
      <c r="D155" s="310" t="s">
        <v>632</v>
      </c>
      <c r="E155" s="311">
        <v>1</v>
      </c>
      <c r="F155" s="308" t="s">
        <v>15</v>
      </c>
      <c r="G155" s="356">
        <f>'NÚCLEO 01'!$G$154</f>
        <v>127.3</v>
      </c>
      <c r="H155" s="400">
        <f t="shared" si="21"/>
        <v>162.12</v>
      </c>
      <c r="I155" s="314">
        <f>ROUND(H155*E155,2)</f>
        <v>162.12</v>
      </c>
      <c r="J155" s="150"/>
    </row>
    <row r="156" spans="1:10">
      <c r="A156" s="308" t="s">
        <v>698</v>
      </c>
      <c r="B156" s="309" t="s">
        <v>628</v>
      </c>
      <c r="C156" s="308" t="s">
        <v>30</v>
      </c>
      <c r="D156" s="315" t="s">
        <v>629</v>
      </c>
      <c r="E156" s="311">
        <v>3</v>
      </c>
      <c r="F156" s="308" t="s">
        <v>15</v>
      </c>
      <c r="G156" s="356">
        <f>'NÚCLEO 01'!$G$155</f>
        <v>58.37</v>
      </c>
      <c r="H156" s="400">
        <f t="shared" si="21"/>
        <v>74.33</v>
      </c>
      <c r="I156" s="314">
        <f>ROUND(H156*E156,2)</f>
        <v>222.99</v>
      </c>
      <c r="J156" s="150"/>
    </row>
    <row r="157" spans="1:10">
      <c r="A157" s="93">
        <v>60</v>
      </c>
      <c r="B157" s="93"/>
      <c r="C157" s="93"/>
      <c r="D157" s="94" t="s">
        <v>221</v>
      </c>
      <c r="E157" s="95"/>
      <c r="F157" s="93"/>
      <c r="G157" s="96"/>
      <c r="H157" s="155"/>
      <c r="I157" s="157">
        <f>SUM(I159:I159)</f>
        <v>1759.78</v>
      </c>
      <c r="J157" s="150"/>
    </row>
    <row r="158" spans="1:10" s="190" customFormat="1">
      <c r="A158" s="102" t="s">
        <v>504</v>
      </c>
      <c r="B158" s="98"/>
      <c r="C158" s="98"/>
      <c r="D158" s="99" t="s">
        <v>222</v>
      </c>
      <c r="E158" s="100"/>
      <c r="F158" s="98"/>
      <c r="G158" s="101"/>
      <c r="H158" s="103"/>
      <c r="I158" s="160"/>
      <c r="J158" s="221"/>
    </row>
    <row r="159" spans="1:10" s="190" customFormat="1">
      <c r="A159" s="353" t="s">
        <v>505</v>
      </c>
      <c r="B159" s="373">
        <f>COMPOSIÇÕES!$A$56</f>
        <v>6</v>
      </c>
      <c r="C159" s="353" t="str">
        <f>COMPOSIÇÕES!$E$56</f>
        <v>COMPOSIÇÃO</v>
      </c>
      <c r="D159" s="375" t="str">
        <f>COMPOSIÇÕES!$C$56</f>
        <v>BANHEIRA EM FIBRA DE VIDRO 0,80X0,42X0,20 DE EMBUTIR</v>
      </c>
      <c r="E159" s="355">
        <v>2</v>
      </c>
      <c r="F159" s="353" t="str">
        <f>COMPOSIÇÕES!$D$56</f>
        <v>UN</v>
      </c>
      <c r="G159" s="356">
        <f>COMPOSIÇÕES!$G$56</f>
        <v>690.92000000000007</v>
      </c>
      <c r="H159" s="313">
        <f>ROUND(G159+(G159*$I$6),2)</f>
        <v>879.89</v>
      </c>
      <c r="I159" s="300">
        <f>ROUND(E159*H159,2)</f>
        <v>1759.78</v>
      </c>
      <c r="J159" s="221"/>
    </row>
    <row r="160" spans="1:10" s="190" customFormat="1">
      <c r="A160" s="93">
        <v>61</v>
      </c>
      <c r="B160" s="93"/>
      <c r="C160" s="93"/>
      <c r="D160" s="94" t="s">
        <v>141</v>
      </c>
      <c r="E160" s="95"/>
      <c r="F160" s="93"/>
      <c r="G160" s="96"/>
      <c r="H160" s="155"/>
      <c r="I160" s="157">
        <f>SUM(I162:I167)</f>
        <v>672.8</v>
      </c>
      <c r="J160" s="221"/>
    </row>
    <row r="161" spans="1:10" s="190" customFormat="1">
      <c r="A161" s="225" t="s">
        <v>506</v>
      </c>
      <c r="B161" s="226"/>
      <c r="C161" s="226"/>
      <c r="D161" s="227" t="s">
        <v>143</v>
      </c>
      <c r="E161" s="228"/>
      <c r="F161" s="226"/>
      <c r="G161" s="229"/>
      <c r="H161" s="163"/>
      <c r="I161" s="164"/>
      <c r="J161" s="221"/>
    </row>
    <row r="162" spans="1:10" s="190" customFormat="1">
      <c r="A162" s="353" t="s">
        <v>507</v>
      </c>
      <c r="B162" s="353" t="s">
        <v>145</v>
      </c>
      <c r="C162" s="353" t="s">
        <v>51</v>
      </c>
      <c r="D162" s="376" t="s">
        <v>146</v>
      </c>
      <c r="E162" s="355">
        <v>12.33</v>
      </c>
      <c r="F162" s="353" t="s">
        <v>22</v>
      </c>
      <c r="G162" s="356">
        <f>'NÚCLEO 01'!$G$161</f>
        <v>24.63</v>
      </c>
      <c r="H162" s="313">
        <f>ROUND(G162+(G162*$I$6),2)</f>
        <v>31.37</v>
      </c>
      <c r="I162" s="300">
        <f>ROUND(E162*H162,2)</f>
        <v>386.79</v>
      </c>
      <c r="J162" s="221"/>
    </row>
    <row r="163" spans="1:10" s="190" customFormat="1">
      <c r="A163" s="105" t="s">
        <v>508</v>
      </c>
      <c r="B163" s="105"/>
      <c r="C163" s="105"/>
      <c r="D163" s="162" t="s">
        <v>148</v>
      </c>
      <c r="E163" s="112"/>
      <c r="F163" s="113"/>
      <c r="G163" s="114"/>
      <c r="H163" s="163"/>
      <c r="I163" s="164"/>
      <c r="J163" s="221"/>
    </row>
    <row r="164" spans="1:10">
      <c r="A164" s="353" t="s">
        <v>509</v>
      </c>
      <c r="B164" s="370" t="s">
        <v>150</v>
      </c>
      <c r="C164" s="353" t="s">
        <v>51</v>
      </c>
      <c r="D164" s="376" t="s">
        <v>151</v>
      </c>
      <c r="E164" s="355">
        <v>6.6</v>
      </c>
      <c r="F164" s="353" t="s">
        <v>22</v>
      </c>
      <c r="G164" s="356">
        <f>'NÚCLEO 01'!$G$163</f>
        <v>23.41</v>
      </c>
      <c r="H164" s="313">
        <f>ROUND(G164+(G164*$I$6),2)</f>
        <v>29.81</v>
      </c>
      <c r="I164" s="300">
        <f>ROUND(E164*H164,2)</f>
        <v>196.75</v>
      </c>
      <c r="J164" s="150"/>
    </row>
    <row r="165" spans="1:10">
      <c r="A165" s="105" t="s">
        <v>785</v>
      </c>
      <c r="B165" s="111"/>
      <c r="C165" s="105"/>
      <c r="D165" s="108" t="s">
        <v>152</v>
      </c>
      <c r="E165" s="112"/>
      <c r="F165" s="113"/>
      <c r="G165" s="114"/>
      <c r="H165" s="104"/>
      <c r="I165" s="119"/>
      <c r="J165" s="150"/>
    </row>
    <row r="166" spans="1:10" ht="26.25">
      <c r="A166" s="379" t="s">
        <v>786</v>
      </c>
      <c r="B166" s="380" t="s">
        <v>759</v>
      </c>
      <c r="C166" s="379" t="s">
        <v>30</v>
      </c>
      <c r="D166" s="381" t="s">
        <v>760</v>
      </c>
      <c r="E166" s="325">
        <v>2.4</v>
      </c>
      <c r="F166" s="379" t="s">
        <v>22</v>
      </c>
      <c r="G166" s="326">
        <f>'NÚCLEO 01'!$G$165</f>
        <v>5.14</v>
      </c>
      <c r="H166" s="313">
        <f t="shared" ref="H166:H167" si="22">ROUND(G166+(G166*$I$6),2)</f>
        <v>6.55</v>
      </c>
      <c r="I166" s="300">
        <f t="shared" ref="I166:I167" si="23">ROUND(E166*H166,2)</f>
        <v>15.72</v>
      </c>
      <c r="J166" s="150"/>
    </row>
    <row r="167" spans="1:10" ht="26.25">
      <c r="A167" s="353" t="s">
        <v>787</v>
      </c>
      <c r="B167" s="352" t="s">
        <v>762</v>
      </c>
      <c r="C167" s="353" t="s">
        <v>30</v>
      </c>
      <c r="D167" s="376" t="s">
        <v>763</v>
      </c>
      <c r="E167" s="355">
        <v>2.4</v>
      </c>
      <c r="F167" s="353" t="s">
        <v>22</v>
      </c>
      <c r="G167" s="326">
        <f>'NÚCLEO 01'!$G$166</f>
        <v>24.06</v>
      </c>
      <c r="H167" s="313">
        <f t="shared" si="22"/>
        <v>30.64</v>
      </c>
      <c r="I167" s="300">
        <f t="shared" si="23"/>
        <v>73.540000000000006</v>
      </c>
      <c r="J167" s="150"/>
    </row>
    <row r="168" spans="1:10" s="190" customFormat="1">
      <c r="A168" s="93">
        <v>62</v>
      </c>
      <c r="B168" s="93"/>
      <c r="C168" s="93"/>
      <c r="D168" s="94" t="s">
        <v>152</v>
      </c>
      <c r="E168" s="95"/>
      <c r="F168" s="93"/>
      <c r="G168" s="96"/>
      <c r="H168" s="155"/>
      <c r="I168" s="157">
        <f>SUM(I170+I172)</f>
        <v>1371.71</v>
      </c>
      <c r="J168" s="221"/>
    </row>
    <row r="169" spans="1:10" s="190" customFormat="1">
      <c r="A169" s="225" t="s">
        <v>510</v>
      </c>
      <c r="B169" s="226"/>
      <c r="C169" s="226"/>
      <c r="D169" s="227" t="s">
        <v>154</v>
      </c>
      <c r="E169" s="228"/>
      <c r="F169" s="226"/>
      <c r="G169" s="229"/>
      <c r="H169" s="163"/>
      <c r="I169" s="164"/>
      <c r="J169" s="221"/>
    </row>
    <row r="170" spans="1:10">
      <c r="A170" s="353" t="s">
        <v>511</v>
      </c>
      <c r="B170" s="353" t="s">
        <v>223</v>
      </c>
      <c r="C170" s="353" t="s">
        <v>51</v>
      </c>
      <c r="D170" s="376" t="s">
        <v>224</v>
      </c>
      <c r="E170" s="355">
        <v>1.1000000000000001</v>
      </c>
      <c r="F170" s="353" t="s">
        <v>22</v>
      </c>
      <c r="G170" s="356">
        <f>'NÚCLEO 01'!$G$169</f>
        <v>929.46</v>
      </c>
      <c r="H170" s="313">
        <f t="shared" ref="H170" si="24">ROUND(G170+(G170*$I$6),2)</f>
        <v>1183.67</v>
      </c>
      <c r="I170" s="300">
        <f t="shared" ref="I170" si="25">ROUND(E170*H170,2)</f>
        <v>1302.04</v>
      </c>
      <c r="J170" s="150"/>
    </row>
    <row r="171" spans="1:10">
      <c r="A171" s="414" t="s">
        <v>788</v>
      </c>
      <c r="B171" s="414"/>
      <c r="C171" s="414"/>
      <c r="D171" s="415" t="s">
        <v>779</v>
      </c>
      <c r="E171" s="223"/>
      <c r="F171" s="222"/>
      <c r="G171" s="224"/>
      <c r="H171" s="230"/>
      <c r="I171" s="189"/>
      <c r="J171" s="150"/>
    </row>
    <row r="172" spans="1:10">
      <c r="A172" s="353" t="s">
        <v>789</v>
      </c>
      <c r="B172" s="353">
        <f>COMPOSIÇÕES!$A$64</f>
        <v>7</v>
      </c>
      <c r="C172" s="353" t="str">
        <f>COMPOSIÇÕES!$E$64</f>
        <v>COMPOSIÇÃO</v>
      </c>
      <c r="D172" s="376" t="str">
        <f>COMPOSIÇÕES!$C$64</f>
        <v>REVISÃO E REPARO EM ESQUADRIAS DE FERRO</v>
      </c>
      <c r="E172" s="355">
        <v>1.2</v>
      </c>
      <c r="F172" s="353" t="str">
        <f>COMPOSIÇÕES!$D$64</f>
        <v>M²</v>
      </c>
      <c r="G172" s="356">
        <f>COMPOSIÇÕES!$G$64</f>
        <v>45.59</v>
      </c>
      <c r="H172" s="313">
        <f t="shared" ref="H172" si="26">ROUND(G172+(G172*$I$6),2)</f>
        <v>58.06</v>
      </c>
      <c r="I172" s="300">
        <f t="shared" ref="I172" si="27">ROUND(E172*H172,2)</f>
        <v>69.67</v>
      </c>
      <c r="J172" s="150"/>
    </row>
    <row r="173" spans="1:10">
      <c r="A173" s="93">
        <v>63</v>
      </c>
      <c r="B173" s="93"/>
      <c r="C173" s="93"/>
      <c r="D173" s="94" t="s">
        <v>164</v>
      </c>
      <c r="E173" s="95"/>
      <c r="F173" s="93"/>
      <c r="G173" s="96"/>
      <c r="H173" s="155"/>
      <c r="I173" s="157">
        <f>SUM(I175:I180)</f>
        <v>175.88</v>
      </c>
      <c r="J173" s="150"/>
    </row>
    <row r="174" spans="1:10">
      <c r="A174" s="102" t="s">
        <v>512</v>
      </c>
      <c r="B174" s="98"/>
      <c r="C174" s="98"/>
      <c r="D174" s="99" t="s">
        <v>166</v>
      </c>
      <c r="E174" s="100"/>
      <c r="F174" s="98"/>
      <c r="G174" s="101"/>
      <c r="H174" s="103"/>
      <c r="I174" s="103"/>
      <c r="J174" s="150"/>
    </row>
    <row r="175" spans="1:10" ht="26.25">
      <c r="A175" s="298" t="s">
        <v>513</v>
      </c>
      <c r="B175" s="298">
        <f>COMPOSIÇÕES!$A$21</f>
        <v>2</v>
      </c>
      <c r="C175" s="298" t="str">
        <f>COMPOSIÇÕES!$E$21</f>
        <v>COMPOSIÇÃO</v>
      </c>
      <c r="D175" s="324" t="str">
        <f>COMPOSIÇÕES!$C$21</f>
        <v>TOMADA 2P+T PADRAO NBR 14136 CORRENTE 20A-250V E INTERRUPTOR 1 TECLA COM ESPELHO 4'X2'</v>
      </c>
      <c r="E175" s="325">
        <v>1</v>
      </c>
      <c r="F175" s="298" t="str">
        <f>COMPOSIÇÕES!$D$11</f>
        <v>UN</v>
      </c>
      <c r="G175" s="326">
        <f>COMPOSIÇÕES!$G$21</f>
        <v>42.459999999999994</v>
      </c>
      <c r="H175" s="313">
        <f t="shared" ref="H175:H176" si="28">ROUND(G175+(G175*$I$6),2)</f>
        <v>54.07</v>
      </c>
      <c r="I175" s="327">
        <f t="shared" ref="I175:I176" si="29">ROUND(H175*E175,2)</f>
        <v>54.07</v>
      </c>
      <c r="J175" s="150"/>
    </row>
    <row r="176" spans="1:10">
      <c r="A176" s="298" t="s">
        <v>570</v>
      </c>
      <c r="B176" s="329" t="s">
        <v>538</v>
      </c>
      <c r="C176" s="329" t="s">
        <v>51</v>
      </c>
      <c r="D176" s="330" t="s">
        <v>539</v>
      </c>
      <c r="E176" s="331">
        <v>2</v>
      </c>
      <c r="F176" s="329" t="s">
        <v>15</v>
      </c>
      <c r="G176" s="332">
        <f>'NÚCLEO 01'!G173</f>
        <v>4.1399999999999997</v>
      </c>
      <c r="H176" s="313">
        <f t="shared" si="28"/>
        <v>5.27</v>
      </c>
      <c r="I176" s="327">
        <f t="shared" si="29"/>
        <v>10.54</v>
      </c>
    </row>
    <row r="177" spans="1:10">
      <c r="A177" s="211" t="s">
        <v>514</v>
      </c>
      <c r="B177" s="98"/>
      <c r="C177" s="98"/>
      <c r="D177" s="99" t="s">
        <v>169</v>
      </c>
      <c r="E177" s="100"/>
      <c r="F177" s="98"/>
      <c r="G177" s="101"/>
      <c r="H177" s="103"/>
      <c r="I177" s="103"/>
    </row>
    <row r="178" spans="1:10" ht="26.25">
      <c r="A178" s="333" t="s">
        <v>515</v>
      </c>
      <c r="B178" s="298" t="s">
        <v>617</v>
      </c>
      <c r="C178" s="298" t="s">
        <v>51</v>
      </c>
      <c r="D178" s="324" t="s">
        <v>618</v>
      </c>
      <c r="E178" s="325">
        <v>1</v>
      </c>
      <c r="F178" s="298" t="s">
        <v>15</v>
      </c>
      <c r="G178" s="326">
        <f>'NÚCLEO 01'!$G$175</f>
        <v>14.93</v>
      </c>
      <c r="H178" s="313">
        <f t="shared" ref="H178" si="30">ROUND(G178+(G178*$I$6),2)</f>
        <v>19.010000000000002</v>
      </c>
      <c r="I178" s="327">
        <f>ROUND(H178*E178,2)</f>
        <v>19.010000000000002</v>
      </c>
    </row>
    <row r="179" spans="1:10">
      <c r="A179" s="211" t="s">
        <v>626</v>
      </c>
      <c r="B179" s="212"/>
      <c r="C179" s="212"/>
      <c r="D179" s="213" t="s">
        <v>397</v>
      </c>
      <c r="E179" s="214"/>
      <c r="F179" s="212"/>
      <c r="G179" s="199"/>
      <c r="H179" s="215"/>
      <c r="I179" s="198"/>
    </row>
    <row r="180" spans="1:10">
      <c r="A180" s="334" t="s">
        <v>627</v>
      </c>
      <c r="B180" s="334">
        <f>COMPOSIÇÕES!$A$31</f>
        <v>3</v>
      </c>
      <c r="C180" s="334" t="str">
        <f>COMPOSIÇÕES!$E$31</f>
        <v>COMPOSIÇÃO</v>
      </c>
      <c r="D180" s="335" t="str">
        <f>COMPOSIÇÕES!$C$31</f>
        <v>RECOLOCAÇÃO DE CHUVEIRO</v>
      </c>
      <c r="E180" s="336">
        <v>2</v>
      </c>
      <c r="F180" s="334" t="str">
        <f>COMPOSIÇÕES!$D$31</f>
        <v>UN</v>
      </c>
      <c r="G180" s="337">
        <f>COMPOSIÇÕES!$G$31</f>
        <v>36.22</v>
      </c>
      <c r="H180" s="313">
        <f t="shared" ref="H180" si="31">ROUND(G180+(G180*$I$6),2)</f>
        <v>46.13</v>
      </c>
      <c r="I180" s="338">
        <f>ROUND(H180*E180,2)</f>
        <v>92.26</v>
      </c>
    </row>
    <row r="181" spans="1:10">
      <c r="A181" s="58">
        <v>64</v>
      </c>
      <c r="B181" s="58"/>
      <c r="C181" s="58"/>
      <c r="D181" s="59" t="s">
        <v>171</v>
      </c>
      <c r="E181" s="60"/>
      <c r="F181" s="58"/>
      <c r="G181" s="61"/>
      <c r="H181" s="61"/>
      <c r="I181" s="62">
        <f>SUM(I182:I184)</f>
        <v>279.29999999999995</v>
      </c>
    </row>
    <row r="182" spans="1:10" s="190" customFormat="1">
      <c r="A182" s="146" t="s">
        <v>516</v>
      </c>
      <c r="B182" s="146"/>
      <c r="C182" s="146"/>
      <c r="D182" s="71" t="s">
        <v>180</v>
      </c>
      <c r="E182" s="149"/>
      <c r="F182" s="45"/>
      <c r="G182" s="46"/>
      <c r="H182" s="65"/>
      <c r="I182" s="147"/>
    </row>
    <row r="183" spans="1:10" s="190" customFormat="1">
      <c r="A183" s="390" t="s">
        <v>517</v>
      </c>
      <c r="B183" s="390" t="s">
        <v>182</v>
      </c>
      <c r="C183" s="390" t="s">
        <v>51</v>
      </c>
      <c r="D183" s="408" t="s">
        <v>183</v>
      </c>
      <c r="E183" s="407">
        <v>2</v>
      </c>
      <c r="F183" s="390" t="s">
        <v>15</v>
      </c>
      <c r="G183" s="388">
        <f>'NÚCLEO 01'!$G$182</f>
        <v>63.18</v>
      </c>
      <c r="H183" s="386">
        <f>ROUND(G183+(G183*$I$6),2)</f>
        <v>80.459999999999994</v>
      </c>
      <c r="I183" s="327">
        <f>ROUND(H183*E183,2)</f>
        <v>160.91999999999999</v>
      </c>
      <c r="J183" s="221"/>
    </row>
    <row r="184" spans="1:10">
      <c r="A184" s="390" t="s">
        <v>518</v>
      </c>
      <c r="B184" s="390" t="s">
        <v>185</v>
      </c>
      <c r="C184" s="390" t="s">
        <v>51</v>
      </c>
      <c r="D184" s="388" t="s">
        <v>186</v>
      </c>
      <c r="E184" s="407">
        <v>2</v>
      </c>
      <c r="F184" s="390" t="s">
        <v>15</v>
      </c>
      <c r="G184" s="388">
        <f>'NÚCLEO 01'!$G$183</f>
        <v>46.48</v>
      </c>
      <c r="H184" s="386">
        <f>ROUND(G184+(G184*$I$6),2)</f>
        <v>59.19</v>
      </c>
      <c r="I184" s="327">
        <f>ROUND(H184*E184,2)</f>
        <v>118.38</v>
      </c>
      <c r="J184" s="150"/>
    </row>
    <row r="185" spans="1:10">
      <c r="A185" s="165"/>
      <c r="B185" s="165"/>
      <c r="C185" s="165"/>
      <c r="D185" s="128"/>
      <c r="E185" s="166"/>
      <c r="F185" s="165"/>
      <c r="G185" s="128"/>
      <c r="H185" s="130"/>
      <c r="I185" s="131"/>
      <c r="J185" s="150"/>
    </row>
    <row r="186" spans="1:10">
      <c r="A186" s="165"/>
      <c r="B186" s="165"/>
      <c r="C186" s="165"/>
      <c r="D186" s="128"/>
      <c r="E186" s="166"/>
      <c r="F186" s="165"/>
      <c r="G186" s="128"/>
      <c r="H186" s="130"/>
      <c r="I186" s="131"/>
      <c r="J186" s="150"/>
    </row>
    <row r="187" spans="1:10">
      <c r="A187" s="165"/>
      <c r="B187" s="165"/>
      <c r="C187" s="165"/>
      <c r="D187" s="128"/>
      <c r="E187" s="166"/>
      <c r="F187" s="165"/>
      <c r="G187" s="128"/>
      <c r="H187" s="130"/>
      <c r="I187" s="131"/>
      <c r="J187" s="150"/>
    </row>
    <row r="188" spans="1:10">
      <c r="A188" s="165"/>
      <c r="B188" s="165"/>
      <c r="C188" s="165"/>
      <c r="D188" s="128"/>
      <c r="E188" s="166"/>
      <c r="F188" s="165"/>
      <c r="G188" s="128"/>
      <c r="H188" s="130"/>
      <c r="I188" s="131"/>
      <c r="J188" s="150"/>
    </row>
    <row r="189" spans="1:10">
      <c r="A189" s="165"/>
      <c r="B189" s="165"/>
      <c r="C189" s="165"/>
      <c r="D189" s="128"/>
      <c r="E189" s="166"/>
      <c r="F189" s="165"/>
      <c r="G189" s="128"/>
      <c r="H189" s="130"/>
      <c r="I189" s="131"/>
      <c r="J189" s="150"/>
    </row>
    <row r="190" spans="1:10">
      <c r="A190" s="165"/>
      <c r="B190" s="165"/>
      <c r="C190" s="165"/>
      <c r="D190" s="128"/>
      <c r="E190" s="166"/>
      <c r="F190" s="165"/>
      <c r="G190" s="128"/>
      <c r="H190" s="130"/>
      <c r="I190" s="131"/>
      <c r="J190" s="150"/>
    </row>
    <row r="191" spans="1:10">
      <c r="A191" s="165"/>
      <c r="B191" s="165"/>
      <c r="C191" s="165"/>
      <c r="D191" s="128"/>
      <c r="E191" s="166"/>
      <c r="F191" s="165"/>
      <c r="G191" s="128"/>
      <c r="H191" s="130"/>
      <c r="I191" s="131"/>
      <c r="J191" s="150"/>
    </row>
    <row r="192" spans="1:10">
      <c r="A192" s="165"/>
      <c r="B192" s="165"/>
      <c r="C192" s="165"/>
      <c r="D192" s="128"/>
      <c r="E192" s="166"/>
      <c r="F192" s="165"/>
      <c r="G192" s="128"/>
      <c r="H192" s="130"/>
      <c r="I192" s="131"/>
      <c r="J192" s="150"/>
    </row>
    <row r="193" spans="1:10">
      <c r="A193" s="165"/>
      <c r="B193" s="165"/>
      <c r="C193" s="165"/>
      <c r="D193" s="128"/>
      <c r="E193" s="166"/>
      <c r="F193" s="165"/>
      <c r="G193" s="128"/>
      <c r="H193" s="130"/>
      <c r="I193" s="131"/>
      <c r="J193" s="150"/>
    </row>
    <row r="194" spans="1:10">
      <c r="A194" s="165"/>
      <c r="B194" s="165"/>
      <c r="C194" s="165"/>
      <c r="D194" s="128"/>
      <c r="E194" s="166"/>
      <c r="F194" s="165"/>
      <c r="G194" s="128"/>
      <c r="H194" s="130"/>
      <c r="I194" s="131"/>
      <c r="J194" s="150"/>
    </row>
    <row r="195" spans="1:10">
      <c r="A195" s="165"/>
      <c r="B195" s="165"/>
      <c r="C195" s="165"/>
      <c r="D195" s="128"/>
      <c r="E195" s="166"/>
      <c r="F195" s="165"/>
      <c r="G195" s="128"/>
      <c r="H195" s="130"/>
      <c r="I195" s="131"/>
    </row>
    <row r="196" spans="1:10">
      <c r="A196" s="165"/>
      <c r="B196" s="165"/>
      <c r="C196" s="165"/>
      <c r="D196" s="128"/>
      <c r="E196" s="166"/>
      <c r="F196" s="165"/>
      <c r="G196" s="128"/>
      <c r="H196" s="130"/>
      <c r="I196" s="131"/>
    </row>
    <row r="198" spans="1:10">
      <c r="I198" s="168"/>
    </row>
  </sheetData>
  <mergeCells count="7">
    <mergeCell ref="A8:B8"/>
    <mergeCell ref="C8:F8"/>
    <mergeCell ref="A1:I4"/>
    <mergeCell ref="A6:B6"/>
    <mergeCell ref="C6:G6"/>
    <mergeCell ref="A7:B7"/>
    <mergeCell ref="C7:G7"/>
  </mergeCells>
  <phoneticPr fontId="13" type="noConversion"/>
  <conditionalFormatting sqref="G10">
    <cfRule type="cellIs" dxfId="8" priority="4" operator="equal">
      <formula>0</formula>
    </cfRule>
  </conditionalFormatting>
  <conditionalFormatting sqref="H103:I103">
    <cfRule type="cellIs" dxfId="7" priority="6" operator="equal">
      <formula>0</formula>
    </cfRule>
  </conditionalFormatting>
  <conditionalFormatting sqref="H90:I90">
    <cfRule type="cellIs" dxfId="6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37E2F-7796-4D08-A30C-B9E113272B1C}">
  <dimension ref="A1:R197"/>
  <sheetViews>
    <sheetView topLeftCell="A3" zoomScale="78" zoomScaleNormal="78" workbookViewId="0">
      <selection activeCell="L120" sqref="L120"/>
    </sheetView>
  </sheetViews>
  <sheetFormatPr defaultColWidth="11.85546875" defaultRowHeight="15"/>
  <cols>
    <col min="1" max="2" width="11.85546875" style="120"/>
    <col min="3" max="3" width="15.5703125" style="120" customWidth="1"/>
    <col min="4" max="4" width="58.28515625" style="120" customWidth="1"/>
    <col min="5" max="6" width="8.5703125" style="120" customWidth="1"/>
    <col min="7" max="7" width="9.7109375" style="120" customWidth="1"/>
    <col min="8" max="8" width="9" style="167" customWidth="1"/>
    <col min="9" max="9" width="15.140625" style="169" customWidth="1"/>
    <col min="10" max="10" width="35.28515625" style="120" customWidth="1"/>
    <col min="11" max="16384" width="11.85546875" style="120"/>
  </cols>
  <sheetData>
    <row r="1" spans="1:9" ht="15" customHeight="1">
      <c r="A1" s="490" t="s">
        <v>0</v>
      </c>
      <c r="B1" s="491"/>
      <c r="C1" s="491"/>
      <c r="D1" s="491"/>
      <c r="E1" s="491"/>
      <c r="F1" s="491"/>
      <c r="G1" s="491"/>
      <c r="H1" s="491"/>
      <c r="I1" s="492"/>
    </row>
    <row r="2" spans="1:9">
      <c r="A2" s="493"/>
      <c r="B2" s="494"/>
      <c r="C2" s="494"/>
      <c r="D2" s="494"/>
      <c r="E2" s="494"/>
      <c r="F2" s="494"/>
      <c r="G2" s="494"/>
      <c r="H2" s="494"/>
      <c r="I2" s="495"/>
    </row>
    <row r="3" spans="1:9">
      <c r="A3" s="493"/>
      <c r="B3" s="494"/>
      <c r="C3" s="494"/>
      <c r="D3" s="494"/>
      <c r="E3" s="494"/>
      <c r="F3" s="494"/>
      <c r="G3" s="494"/>
      <c r="H3" s="494"/>
      <c r="I3" s="495"/>
    </row>
    <row r="4" spans="1:9">
      <c r="A4" s="496"/>
      <c r="B4" s="497"/>
      <c r="C4" s="497"/>
      <c r="D4" s="497"/>
      <c r="E4" s="497"/>
      <c r="F4" s="497"/>
      <c r="G4" s="497"/>
      <c r="H4" s="497"/>
      <c r="I4" s="498"/>
    </row>
    <row r="5" spans="1:9">
      <c r="A5" s="3"/>
      <c r="B5" s="3"/>
      <c r="C5" s="3"/>
      <c r="D5" s="4"/>
      <c r="E5" s="5"/>
      <c r="F5" s="6"/>
      <c r="G5" s="7"/>
      <c r="H5" s="8"/>
      <c r="I5" s="9"/>
    </row>
    <row r="6" spans="1:9" ht="25.5" customHeight="1">
      <c r="A6" s="468" t="s">
        <v>1</v>
      </c>
      <c r="B6" s="499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9" ht="25.5" hidden="1" customHeight="1">
      <c r="A7" s="469" t="s">
        <v>4</v>
      </c>
      <c r="B7" s="500"/>
      <c r="C7" s="471" t="s">
        <v>5</v>
      </c>
      <c r="D7" s="471"/>
      <c r="E7" s="471"/>
      <c r="F7" s="471"/>
      <c r="G7" s="471"/>
      <c r="H7" s="12" t="s">
        <v>6</v>
      </c>
      <c r="I7" s="13"/>
    </row>
    <row r="8" spans="1:9" ht="15" hidden="1" customHeight="1">
      <c r="A8" s="465" t="s">
        <v>7</v>
      </c>
      <c r="B8" s="489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9" hidden="1">
      <c r="A9" s="5"/>
      <c r="B9" s="5"/>
      <c r="C9" s="5"/>
      <c r="D9" s="4"/>
      <c r="E9" s="5"/>
      <c r="F9" s="6"/>
      <c r="G9" s="7"/>
      <c r="H9" s="8"/>
      <c r="I9" s="9"/>
    </row>
    <row r="10" spans="1:9" ht="51" hidden="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9" hidden="1">
      <c r="A11" s="121">
        <v>1</v>
      </c>
      <c r="B11" s="122"/>
      <c r="C11" s="122"/>
      <c r="D11" s="123" t="s">
        <v>19</v>
      </c>
      <c r="E11" s="122"/>
      <c r="F11" s="122"/>
      <c r="G11" s="122"/>
      <c r="H11" s="124"/>
      <c r="I11" s="125">
        <f>I12</f>
        <v>2017.13</v>
      </c>
    </row>
    <row r="12" spans="1:9" hidden="1">
      <c r="A12" s="126" t="s">
        <v>20</v>
      </c>
      <c r="B12" s="127" t="s">
        <v>196</v>
      </c>
      <c r="C12" s="128" t="s">
        <v>51</v>
      </c>
      <c r="D12" s="127" t="s">
        <v>197</v>
      </c>
      <c r="E12" s="129">
        <v>2.5</v>
      </c>
      <c r="F12" s="126" t="s">
        <v>22</v>
      </c>
      <c r="G12" s="127">
        <v>633.57000000000005</v>
      </c>
      <c r="H12" s="130">
        <f>ROUND(G12+(G12*$I$6),2)</f>
        <v>806.85</v>
      </c>
      <c r="I12" s="131">
        <f>ROUND(H12*E12,2)</f>
        <v>2017.13</v>
      </c>
    </row>
    <row r="13" spans="1:9">
      <c r="A13" s="132"/>
      <c r="B13" s="132"/>
      <c r="C13" s="132"/>
      <c r="D13" s="133" t="s">
        <v>571</v>
      </c>
      <c r="E13" s="132"/>
      <c r="F13" s="132"/>
      <c r="G13" s="132"/>
      <c r="H13" s="134"/>
      <c r="I13" s="420">
        <f>I14+I107</f>
        <v>81333.209999999992</v>
      </c>
    </row>
    <row r="14" spans="1:9">
      <c r="A14" s="135"/>
      <c r="B14" s="135"/>
      <c r="C14" s="135"/>
      <c r="D14" s="136" t="s">
        <v>24</v>
      </c>
      <c r="E14" s="135"/>
      <c r="F14" s="135"/>
      <c r="G14" s="135"/>
      <c r="H14" s="137"/>
      <c r="I14" s="138">
        <f>I15+I36+I45+I53+I62+I71+I77+I82+I88+I101</f>
        <v>66103.12</v>
      </c>
    </row>
    <row r="15" spans="1:9">
      <c r="A15" s="139">
        <v>65</v>
      </c>
      <c r="B15" s="122"/>
      <c r="C15" s="122"/>
      <c r="D15" s="123" t="s">
        <v>25</v>
      </c>
      <c r="E15" s="122"/>
      <c r="F15" s="122"/>
      <c r="G15" s="122"/>
      <c r="H15" s="124"/>
      <c r="I15" s="125">
        <f>SUM(I17:I35)</f>
        <v>3804.5599999999995</v>
      </c>
    </row>
    <row r="16" spans="1:9">
      <c r="A16" s="140" t="s">
        <v>575</v>
      </c>
      <c r="B16" s="127"/>
      <c r="C16" s="127"/>
      <c r="D16" s="141" t="s">
        <v>27</v>
      </c>
      <c r="E16" s="127"/>
      <c r="F16" s="127"/>
      <c r="G16" s="127"/>
      <c r="H16" s="130"/>
      <c r="I16" s="131"/>
    </row>
    <row r="17" spans="1:9" s="173" customFormat="1" ht="25.5">
      <c r="A17" s="382" t="s">
        <v>576</v>
      </c>
      <c r="B17" s="382" t="s">
        <v>29</v>
      </c>
      <c r="C17" s="382" t="s">
        <v>30</v>
      </c>
      <c r="D17" s="383" t="s">
        <v>31</v>
      </c>
      <c r="E17" s="384">
        <v>1.64</v>
      </c>
      <c r="F17" s="382" t="s">
        <v>32</v>
      </c>
      <c r="G17" s="385">
        <f>'NÚCLEO 01'!$G$17</f>
        <v>300.23</v>
      </c>
      <c r="H17" s="386">
        <f t="shared" ref="H17:H35" si="0">ROUND(G17+(G17*$I$6),2)</f>
        <v>382.34</v>
      </c>
      <c r="I17" s="327">
        <f t="shared" ref="I17:I35" si="1">ROUND(H17*E17,2)</f>
        <v>627.04</v>
      </c>
    </row>
    <row r="18" spans="1:9" s="173" customFormat="1">
      <c r="A18" s="382" t="s">
        <v>790</v>
      </c>
      <c r="B18" s="382" t="s">
        <v>34</v>
      </c>
      <c r="C18" s="382" t="s">
        <v>30</v>
      </c>
      <c r="D18" s="383" t="s">
        <v>35</v>
      </c>
      <c r="E18" s="384">
        <v>12</v>
      </c>
      <c r="F18" s="382" t="s">
        <v>22</v>
      </c>
      <c r="G18" s="385">
        <f>'NÚCLEO 01'!$G$18</f>
        <v>4.5</v>
      </c>
      <c r="H18" s="386">
        <f t="shared" si="0"/>
        <v>5.73</v>
      </c>
      <c r="I18" s="327">
        <f t="shared" si="1"/>
        <v>68.760000000000005</v>
      </c>
    </row>
    <row r="19" spans="1:9" s="173" customFormat="1" ht="25.5">
      <c r="A19" s="382" t="s">
        <v>791</v>
      </c>
      <c r="B19" s="387" t="s">
        <v>37</v>
      </c>
      <c r="C19" s="387" t="s">
        <v>30</v>
      </c>
      <c r="D19" s="388" t="s">
        <v>38</v>
      </c>
      <c r="E19" s="389">
        <v>30</v>
      </c>
      <c r="F19" s="387" t="s">
        <v>39</v>
      </c>
      <c r="G19" s="385">
        <f>'NÚCLEO 01'!$G$19</f>
        <v>6</v>
      </c>
      <c r="H19" s="386">
        <f t="shared" si="0"/>
        <v>7.64</v>
      </c>
      <c r="I19" s="327">
        <f t="shared" si="1"/>
        <v>229.2</v>
      </c>
    </row>
    <row r="20" spans="1:9" s="173" customFormat="1">
      <c r="A20" s="382" t="s">
        <v>792</v>
      </c>
      <c r="B20" s="387" t="s">
        <v>41</v>
      </c>
      <c r="C20" s="387" t="s">
        <v>30</v>
      </c>
      <c r="D20" s="388" t="s">
        <v>42</v>
      </c>
      <c r="E20" s="389">
        <v>78.94</v>
      </c>
      <c r="F20" s="387" t="s">
        <v>22</v>
      </c>
      <c r="G20" s="385">
        <f>'NÚCLEO 01'!$G$20</f>
        <v>4.21</v>
      </c>
      <c r="H20" s="386">
        <f t="shared" si="0"/>
        <v>5.36</v>
      </c>
      <c r="I20" s="327">
        <f t="shared" si="1"/>
        <v>423.12</v>
      </c>
    </row>
    <row r="21" spans="1:9" s="173" customFormat="1">
      <c r="A21" s="382" t="s">
        <v>793</v>
      </c>
      <c r="B21" s="387" t="s">
        <v>44</v>
      </c>
      <c r="C21" s="387" t="s">
        <v>30</v>
      </c>
      <c r="D21" s="388" t="s">
        <v>45</v>
      </c>
      <c r="E21" s="389">
        <v>4</v>
      </c>
      <c r="F21" s="387" t="s">
        <v>15</v>
      </c>
      <c r="G21" s="385">
        <f>'NÚCLEO 01'!$G$21</f>
        <v>9.27</v>
      </c>
      <c r="H21" s="386">
        <f t="shared" si="0"/>
        <v>11.81</v>
      </c>
      <c r="I21" s="327">
        <f t="shared" si="1"/>
        <v>47.24</v>
      </c>
    </row>
    <row r="22" spans="1:9" s="173" customFormat="1">
      <c r="A22" s="382" t="s">
        <v>794</v>
      </c>
      <c r="B22" s="387" t="s">
        <v>47</v>
      </c>
      <c r="C22" s="387" t="s">
        <v>30</v>
      </c>
      <c r="D22" s="388" t="s">
        <v>48</v>
      </c>
      <c r="E22" s="389">
        <v>2</v>
      </c>
      <c r="F22" s="387" t="s">
        <v>15</v>
      </c>
      <c r="G22" s="385">
        <f>'NÚCLEO 01'!$G$22</f>
        <v>40.18</v>
      </c>
      <c r="H22" s="386">
        <f t="shared" si="0"/>
        <v>51.17</v>
      </c>
      <c r="I22" s="327">
        <f t="shared" si="1"/>
        <v>102.34</v>
      </c>
    </row>
    <row r="23" spans="1:9" s="173" customFormat="1">
      <c r="A23" s="382" t="s">
        <v>795</v>
      </c>
      <c r="B23" s="390" t="s">
        <v>50</v>
      </c>
      <c r="C23" s="390" t="s">
        <v>51</v>
      </c>
      <c r="D23" s="391" t="s">
        <v>52</v>
      </c>
      <c r="E23" s="392">
        <v>2</v>
      </c>
      <c r="F23" s="387" t="s">
        <v>15</v>
      </c>
      <c r="G23" s="385">
        <f>'NÚCLEO 01'!$G$23</f>
        <v>14.47</v>
      </c>
      <c r="H23" s="386">
        <f t="shared" si="0"/>
        <v>18.43</v>
      </c>
      <c r="I23" s="327">
        <f t="shared" si="1"/>
        <v>36.86</v>
      </c>
    </row>
    <row r="24" spans="1:9" s="173" customFormat="1">
      <c r="A24" s="382" t="s">
        <v>796</v>
      </c>
      <c r="B24" s="390" t="s">
        <v>54</v>
      </c>
      <c r="C24" s="390" t="s">
        <v>51</v>
      </c>
      <c r="D24" s="391" t="s">
        <v>55</v>
      </c>
      <c r="E24" s="392">
        <v>10</v>
      </c>
      <c r="F24" s="387" t="s">
        <v>15</v>
      </c>
      <c r="G24" s="385">
        <f>'NÚCLEO 01'!$G$24</f>
        <v>5.69</v>
      </c>
      <c r="H24" s="386">
        <f t="shared" si="0"/>
        <v>7.25</v>
      </c>
      <c r="I24" s="327">
        <f t="shared" si="1"/>
        <v>72.5</v>
      </c>
    </row>
    <row r="25" spans="1:9" s="173" customFormat="1" ht="24" customHeight="1">
      <c r="A25" s="382" t="s">
        <v>797</v>
      </c>
      <c r="B25" s="390" t="s">
        <v>57</v>
      </c>
      <c r="C25" s="390" t="s">
        <v>30</v>
      </c>
      <c r="D25" s="391" t="s">
        <v>58</v>
      </c>
      <c r="E25" s="392">
        <v>8</v>
      </c>
      <c r="F25" s="387" t="s">
        <v>15</v>
      </c>
      <c r="G25" s="385">
        <f>'NÚCLEO 01'!$G$25</f>
        <v>36.74</v>
      </c>
      <c r="H25" s="386">
        <f t="shared" si="0"/>
        <v>46.79</v>
      </c>
      <c r="I25" s="327">
        <f t="shared" si="1"/>
        <v>374.32</v>
      </c>
    </row>
    <row r="26" spans="1:9" s="173" customFormat="1">
      <c r="A26" s="382" t="s">
        <v>798</v>
      </c>
      <c r="B26" s="390" t="s">
        <v>60</v>
      </c>
      <c r="C26" s="390" t="s">
        <v>51</v>
      </c>
      <c r="D26" s="391" t="s">
        <v>61</v>
      </c>
      <c r="E26" s="392">
        <v>18</v>
      </c>
      <c r="F26" s="387" t="s">
        <v>15</v>
      </c>
      <c r="G26" s="385">
        <f>'NÚCLEO 01'!$G$26</f>
        <v>10.58</v>
      </c>
      <c r="H26" s="386">
        <f t="shared" si="0"/>
        <v>13.47</v>
      </c>
      <c r="I26" s="327">
        <f t="shared" si="1"/>
        <v>242.46</v>
      </c>
    </row>
    <row r="27" spans="1:9" s="173" customFormat="1" ht="25.5">
      <c r="A27" s="382" t="s">
        <v>799</v>
      </c>
      <c r="B27" s="390" t="s">
        <v>63</v>
      </c>
      <c r="C27" s="390" t="s">
        <v>51</v>
      </c>
      <c r="D27" s="391" t="s">
        <v>64</v>
      </c>
      <c r="E27" s="392">
        <v>6</v>
      </c>
      <c r="F27" s="387" t="s">
        <v>15</v>
      </c>
      <c r="G27" s="385">
        <f>'NÚCLEO 01'!$G$27</f>
        <v>4.41</v>
      </c>
      <c r="H27" s="386">
        <f t="shared" si="0"/>
        <v>5.62</v>
      </c>
      <c r="I27" s="327">
        <f t="shared" si="1"/>
        <v>33.72</v>
      </c>
    </row>
    <row r="28" spans="1:9" s="173" customFormat="1">
      <c r="A28" s="382" t="s">
        <v>800</v>
      </c>
      <c r="B28" s="390" t="s">
        <v>66</v>
      </c>
      <c r="C28" s="390" t="s">
        <v>51</v>
      </c>
      <c r="D28" s="391" t="s">
        <v>67</v>
      </c>
      <c r="E28" s="392">
        <v>18</v>
      </c>
      <c r="F28" s="387" t="s">
        <v>15</v>
      </c>
      <c r="G28" s="385">
        <f>'NÚCLEO 01'!$G$28</f>
        <v>24.06</v>
      </c>
      <c r="H28" s="386">
        <f t="shared" si="0"/>
        <v>30.64</v>
      </c>
      <c r="I28" s="327">
        <f t="shared" si="1"/>
        <v>551.52</v>
      </c>
    </row>
    <row r="29" spans="1:9" s="173" customFormat="1" ht="25.5">
      <c r="A29" s="382" t="s">
        <v>801</v>
      </c>
      <c r="B29" s="390">
        <v>97660</v>
      </c>
      <c r="C29" s="390" t="s">
        <v>21</v>
      </c>
      <c r="D29" s="391" t="s">
        <v>69</v>
      </c>
      <c r="E29" s="392">
        <v>3</v>
      </c>
      <c r="F29" s="387" t="s">
        <v>15</v>
      </c>
      <c r="G29" s="385">
        <f>'NÚCLEO 01'!$G$29</f>
        <v>0.62</v>
      </c>
      <c r="H29" s="386">
        <f t="shared" si="0"/>
        <v>0.79</v>
      </c>
      <c r="I29" s="327">
        <f t="shared" si="1"/>
        <v>2.37</v>
      </c>
    </row>
    <row r="30" spans="1:9" s="173" customFormat="1" ht="25.5">
      <c r="A30" s="382" t="s">
        <v>802</v>
      </c>
      <c r="B30" s="390" t="s">
        <v>71</v>
      </c>
      <c r="C30" s="390" t="s">
        <v>30</v>
      </c>
      <c r="D30" s="391" t="s">
        <v>72</v>
      </c>
      <c r="E30" s="392">
        <v>8</v>
      </c>
      <c r="F30" s="387" t="s">
        <v>15</v>
      </c>
      <c r="G30" s="385">
        <f>'NÚCLEO 01'!$G$30</f>
        <v>2.25</v>
      </c>
      <c r="H30" s="386">
        <f t="shared" si="0"/>
        <v>2.87</v>
      </c>
      <c r="I30" s="327">
        <f t="shared" si="1"/>
        <v>22.96</v>
      </c>
    </row>
    <row r="31" spans="1:9" s="173" customFormat="1" ht="25.5">
      <c r="A31" s="382" t="s">
        <v>803</v>
      </c>
      <c r="B31" s="390" t="s">
        <v>74</v>
      </c>
      <c r="C31" s="390" t="s">
        <v>51</v>
      </c>
      <c r="D31" s="383" t="s">
        <v>75</v>
      </c>
      <c r="E31" s="387">
        <v>0.06</v>
      </c>
      <c r="F31" s="387" t="s">
        <v>32</v>
      </c>
      <c r="G31" s="385">
        <f>'NÚCLEO 01'!$G$31</f>
        <v>58.08</v>
      </c>
      <c r="H31" s="386">
        <f t="shared" si="0"/>
        <v>73.959999999999994</v>
      </c>
      <c r="I31" s="327">
        <f t="shared" si="1"/>
        <v>4.4400000000000004</v>
      </c>
    </row>
    <row r="32" spans="1:9" s="173" customFormat="1" ht="26.25" customHeight="1">
      <c r="A32" s="382" t="s">
        <v>804</v>
      </c>
      <c r="B32" s="390" t="s">
        <v>76</v>
      </c>
      <c r="C32" s="390" t="s">
        <v>30</v>
      </c>
      <c r="D32" s="383" t="s">
        <v>77</v>
      </c>
      <c r="E32" s="387">
        <v>1.36</v>
      </c>
      <c r="F32" s="387" t="s">
        <v>22</v>
      </c>
      <c r="G32" s="385">
        <f>'NÚCLEO 01'!$G$32</f>
        <v>27.02</v>
      </c>
      <c r="H32" s="386">
        <f t="shared" si="0"/>
        <v>34.409999999999997</v>
      </c>
      <c r="I32" s="327">
        <f t="shared" si="1"/>
        <v>46.8</v>
      </c>
    </row>
    <row r="33" spans="1:9" s="173" customFormat="1" ht="26.25" customHeight="1">
      <c r="A33" s="382" t="s">
        <v>805</v>
      </c>
      <c r="B33" s="296" t="s">
        <v>190</v>
      </c>
      <c r="C33" s="296" t="s">
        <v>30</v>
      </c>
      <c r="D33" s="297" t="s">
        <v>191</v>
      </c>
      <c r="E33" s="298">
        <v>4.16</v>
      </c>
      <c r="F33" s="298" t="s">
        <v>39</v>
      </c>
      <c r="G33" s="385">
        <f>'NÚCLEO 01'!$G$33</f>
        <v>12.22</v>
      </c>
      <c r="H33" s="386">
        <f t="shared" si="0"/>
        <v>15.56</v>
      </c>
      <c r="I33" s="327">
        <f t="shared" si="1"/>
        <v>64.73</v>
      </c>
    </row>
    <row r="34" spans="1:9" s="173" customFormat="1" ht="26.25" customHeight="1">
      <c r="A34" s="382" t="s">
        <v>806</v>
      </c>
      <c r="B34" s="296" t="s">
        <v>199</v>
      </c>
      <c r="C34" s="296" t="s">
        <v>30</v>
      </c>
      <c r="D34" s="297" t="s">
        <v>200</v>
      </c>
      <c r="E34" s="302">
        <v>3.2</v>
      </c>
      <c r="F34" s="298" t="s">
        <v>22</v>
      </c>
      <c r="G34" s="385">
        <f>'NÚCLEO 01'!$G$34</f>
        <v>23.43</v>
      </c>
      <c r="H34" s="386">
        <f t="shared" si="0"/>
        <v>29.84</v>
      </c>
      <c r="I34" s="327">
        <f t="shared" si="1"/>
        <v>95.49</v>
      </c>
    </row>
    <row r="35" spans="1:9" s="173" customFormat="1" ht="26.25" customHeight="1">
      <c r="A35" s="382" t="s">
        <v>807</v>
      </c>
      <c r="B35" s="296" t="s">
        <v>225</v>
      </c>
      <c r="C35" s="296" t="s">
        <v>30</v>
      </c>
      <c r="D35" s="297" t="s">
        <v>226</v>
      </c>
      <c r="E35" s="302">
        <v>1</v>
      </c>
      <c r="F35" s="298" t="s">
        <v>15</v>
      </c>
      <c r="G35" s="385">
        <f>'NÚCLEO 01'!$G$35</f>
        <v>595.75</v>
      </c>
      <c r="H35" s="386">
        <f t="shared" si="0"/>
        <v>758.69</v>
      </c>
      <c r="I35" s="327">
        <f t="shared" si="1"/>
        <v>758.69</v>
      </c>
    </row>
    <row r="36" spans="1:9">
      <c r="A36" s="139">
        <v>66</v>
      </c>
      <c r="B36" s="142"/>
      <c r="C36" s="142"/>
      <c r="D36" s="143" t="s">
        <v>78</v>
      </c>
      <c r="E36" s="142"/>
      <c r="F36" s="142"/>
      <c r="G36" s="142"/>
      <c r="H36" s="124"/>
      <c r="I36" s="125">
        <f>SUM(I38:I44)</f>
        <v>7884.51</v>
      </c>
    </row>
    <row r="37" spans="1:9">
      <c r="A37" s="144" t="s">
        <v>577</v>
      </c>
      <c r="B37" s="128"/>
      <c r="C37" s="128"/>
      <c r="D37" s="145" t="s">
        <v>80</v>
      </c>
      <c r="E37" s="128"/>
      <c r="F37" s="128"/>
      <c r="G37" s="128"/>
      <c r="H37" s="130"/>
      <c r="I37" s="131"/>
    </row>
    <row r="38" spans="1:9" ht="73.5" customHeight="1">
      <c r="A38" s="343" t="s">
        <v>578</v>
      </c>
      <c r="B38" s="343">
        <v>91792</v>
      </c>
      <c r="C38" s="343" t="s">
        <v>21</v>
      </c>
      <c r="D38" s="388" t="s">
        <v>958</v>
      </c>
      <c r="E38" s="344">
        <v>1.5</v>
      </c>
      <c r="F38" s="343" t="s">
        <v>39</v>
      </c>
      <c r="G38" s="271">
        <v>60.79</v>
      </c>
      <c r="H38" s="422">
        <f t="shared" ref="H38:H44" si="2">ROUND(G38+(G38*$I$6),2)</f>
        <v>77.42</v>
      </c>
      <c r="I38" s="274">
        <f t="shared" ref="I38:I44" si="3">ROUND(H38*E38,2)</f>
        <v>116.13</v>
      </c>
    </row>
    <row r="39" spans="1:9" ht="64.5" customHeight="1">
      <c r="A39" s="343" t="s">
        <v>993</v>
      </c>
      <c r="B39" s="343">
        <v>91793</v>
      </c>
      <c r="C39" s="343" t="s">
        <v>21</v>
      </c>
      <c r="D39" s="388" t="s">
        <v>959</v>
      </c>
      <c r="E39" s="344">
        <v>25.02</v>
      </c>
      <c r="F39" s="343" t="s">
        <v>39</v>
      </c>
      <c r="G39" s="271">
        <v>91.39</v>
      </c>
      <c r="H39" s="273">
        <f t="shared" si="2"/>
        <v>116.39</v>
      </c>
      <c r="I39" s="274">
        <f t="shared" si="3"/>
        <v>2912.08</v>
      </c>
    </row>
    <row r="40" spans="1:9" ht="66" customHeight="1">
      <c r="A40" s="343" t="s">
        <v>994</v>
      </c>
      <c r="B40" s="343">
        <v>91795</v>
      </c>
      <c r="C40" s="343" t="s">
        <v>21</v>
      </c>
      <c r="D40" s="388" t="s">
        <v>960</v>
      </c>
      <c r="E40" s="344">
        <v>18.96</v>
      </c>
      <c r="F40" s="343" t="s">
        <v>39</v>
      </c>
      <c r="G40" s="271">
        <v>72.75</v>
      </c>
      <c r="H40" s="273">
        <f t="shared" si="2"/>
        <v>92.65</v>
      </c>
      <c r="I40" s="274">
        <f t="shared" si="3"/>
        <v>1756.64</v>
      </c>
    </row>
    <row r="41" spans="1:9" ht="25.5" customHeight="1">
      <c r="A41" s="343" t="s">
        <v>995</v>
      </c>
      <c r="B41" s="343" t="s">
        <v>961</v>
      </c>
      <c r="C41" s="343" t="s">
        <v>51</v>
      </c>
      <c r="D41" s="388" t="s">
        <v>962</v>
      </c>
      <c r="E41" s="344">
        <v>2</v>
      </c>
      <c r="F41" s="343" t="s">
        <v>15</v>
      </c>
      <c r="G41" s="271">
        <v>73.39</v>
      </c>
      <c r="H41" s="273">
        <f t="shared" si="2"/>
        <v>93.46</v>
      </c>
      <c r="I41" s="274">
        <f t="shared" si="3"/>
        <v>186.92</v>
      </c>
    </row>
    <row r="42" spans="1:9" ht="25.5" customHeight="1">
      <c r="A42" s="343" t="s">
        <v>996</v>
      </c>
      <c r="B42" s="343" t="s">
        <v>956</v>
      </c>
      <c r="C42" s="343" t="s">
        <v>51</v>
      </c>
      <c r="D42" s="388" t="s">
        <v>957</v>
      </c>
      <c r="E42" s="344">
        <v>8</v>
      </c>
      <c r="F42" s="343" t="s">
        <v>15</v>
      </c>
      <c r="G42" s="271">
        <v>97.27</v>
      </c>
      <c r="H42" s="273">
        <f t="shared" si="2"/>
        <v>123.87</v>
      </c>
      <c r="I42" s="274">
        <f t="shared" si="3"/>
        <v>990.96</v>
      </c>
    </row>
    <row r="43" spans="1:9" ht="25.5" customHeight="1">
      <c r="A43" s="343" t="s">
        <v>997</v>
      </c>
      <c r="B43" s="343">
        <f>COMPOSIÇÕES!$A$70</f>
        <v>8</v>
      </c>
      <c r="C43" s="343" t="str">
        <f>COMPOSIÇÕES!$E$70</f>
        <v>COMPOSIÇÃO</v>
      </c>
      <c r="D43" s="388" t="str">
        <f>COMPOSIÇÕES!$C$70</f>
        <v>CAIXA DE INSPEÇÃO E PASSAGEM PVC ESGOTO - 41L COM PROLONGADO DE 20CM</v>
      </c>
      <c r="E43" s="344">
        <v>2</v>
      </c>
      <c r="F43" s="343" t="s">
        <v>15</v>
      </c>
      <c r="G43" s="271">
        <f>COMPOSIÇÕES!$G$70</f>
        <v>337.14</v>
      </c>
      <c r="H43" s="273">
        <f t="shared" si="2"/>
        <v>429.35</v>
      </c>
      <c r="I43" s="274">
        <f t="shared" si="3"/>
        <v>858.7</v>
      </c>
    </row>
    <row r="44" spans="1:9" ht="25.5" customHeight="1">
      <c r="A44" s="343" t="s">
        <v>998</v>
      </c>
      <c r="B44" s="343">
        <f>COMPOSIÇÕES!$A$77</f>
        <v>9</v>
      </c>
      <c r="C44" s="343" t="str">
        <f>COMPOSIÇÕES!$E$77</f>
        <v>COMPOSIÇÃO</v>
      </c>
      <c r="D44" s="271" t="str">
        <f>COMPOSIÇÕES!$C$77</f>
        <v xml:space="preserve">RALO LINEAR SIFONADO COM GRELHA - 90CM </v>
      </c>
      <c r="E44" s="344">
        <v>4</v>
      </c>
      <c r="F44" s="343" t="s">
        <v>15</v>
      </c>
      <c r="G44" s="271">
        <f>COMPOSIÇÕES!$G$77</f>
        <v>208.69000000000003</v>
      </c>
      <c r="H44" s="273">
        <f t="shared" si="2"/>
        <v>265.77</v>
      </c>
      <c r="I44" s="274">
        <f t="shared" si="3"/>
        <v>1063.08</v>
      </c>
    </row>
    <row r="45" spans="1:9">
      <c r="A45" s="139">
        <v>67</v>
      </c>
      <c r="B45" s="142"/>
      <c r="C45" s="142"/>
      <c r="D45" s="143" t="s">
        <v>81</v>
      </c>
      <c r="E45" s="142"/>
      <c r="F45" s="142"/>
      <c r="G45" s="142"/>
      <c r="H45" s="124"/>
      <c r="I45" s="125">
        <f>SUM(I46:I52)</f>
        <v>7834.62</v>
      </c>
    </row>
    <row r="46" spans="1:9">
      <c r="A46" s="144" t="s">
        <v>579</v>
      </c>
      <c r="B46" s="128"/>
      <c r="C46" s="128"/>
      <c r="D46" s="145" t="s">
        <v>83</v>
      </c>
      <c r="E46" s="128"/>
      <c r="F46" s="128"/>
      <c r="G46" s="128"/>
      <c r="H46" s="130"/>
      <c r="I46" s="131"/>
    </row>
    <row r="47" spans="1:9">
      <c r="A47" s="387" t="s">
        <v>580</v>
      </c>
      <c r="B47" s="387" t="s">
        <v>85</v>
      </c>
      <c r="C47" s="387" t="s">
        <v>51</v>
      </c>
      <c r="D47" s="395" t="s">
        <v>86</v>
      </c>
      <c r="E47" s="389">
        <v>0.98</v>
      </c>
      <c r="F47" s="387" t="s">
        <v>32</v>
      </c>
      <c r="G47" s="396">
        <f>'NÚCLEO 01'!$G$47</f>
        <v>135.91999999999999</v>
      </c>
      <c r="H47" s="386">
        <f>ROUND(G47+(G47*$I$6),2)</f>
        <v>173.09</v>
      </c>
      <c r="I47" s="327">
        <f>ROUND(H47*E47,2)</f>
        <v>169.63</v>
      </c>
    </row>
    <row r="48" spans="1:9">
      <c r="A48" s="387" t="s">
        <v>581</v>
      </c>
      <c r="B48" s="387" t="s">
        <v>88</v>
      </c>
      <c r="C48" s="387" t="s">
        <v>30</v>
      </c>
      <c r="D48" s="397" t="s">
        <v>89</v>
      </c>
      <c r="E48" s="389">
        <v>32.82</v>
      </c>
      <c r="F48" s="387" t="s">
        <v>22</v>
      </c>
      <c r="G48" s="385">
        <f>'NÚCLEO 01'!$G$48</f>
        <v>33.450000000000003</v>
      </c>
      <c r="H48" s="394">
        <f>ROUND(G48+(G48*$I$6),2)</f>
        <v>42.6</v>
      </c>
      <c r="I48" s="327">
        <f>ROUND(H48*E48,2)</f>
        <v>1398.13</v>
      </c>
    </row>
    <row r="49" spans="1:18">
      <c r="A49" s="180" t="s">
        <v>582</v>
      </c>
      <c r="B49" s="175"/>
      <c r="C49" s="175"/>
      <c r="D49" s="181" t="s">
        <v>91</v>
      </c>
      <c r="E49" s="175"/>
      <c r="F49" s="175"/>
      <c r="G49" s="175"/>
      <c r="H49" s="171"/>
      <c r="I49" s="172"/>
    </row>
    <row r="50" spans="1:18" ht="38.25">
      <c r="A50" s="387" t="s">
        <v>583</v>
      </c>
      <c r="B50" s="387" t="s">
        <v>93</v>
      </c>
      <c r="C50" s="387" t="s">
        <v>30</v>
      </c>
      <c r="D50" s="388" t="s">
        <v>94</v>
      </c>
      <c r="E50" s="389">
        <v>35.46</v>
      </c>
      <c r="F50" s="387" t="s">
        <v>95</v>
      </c>
      <c r="G50" s="385">
        <f>'NÚCLEO 01'!$G$50</f>
        <v>74.72</v>
      </c>
      <c r="H50" s="394">
        <f>ROUND(G50+(G50*$I$6),2)</f>
        <v>95.16</v>
      </c>
      <c r="I50" s="327">
        <f>ROUND(H50*E50,2)</f>
        <v>3374.37</v>
      </c>
    </row>
    <row r="51" spans="1:18">
      <c r="A51" s="180" t="s">
        <v>584</v>
      </c>
      <c r="B51" s="175"/>
      <c r="C51" s="175"/>
      <c r="D51" s="181" t="s">
        <v>97</v>
      </c>
      <c r="E51" s="217"/>
      <c r="F51" s="175"/>
      <c r="G51" s="175"/>
      <c r="H51" s="171"/>
      <c r="I51" s="172"/>
    </row>
    <row r="52" spans="1:18" ht="42.75" customHeight="1">
      <c r="A52" s="387" t="s">
        <v>585</v>
      </c>
      <c r="B52" s="387" t="s">
        <v>99</v>
      </c>
      <c r="C52" s="387" t="s">
        <v>51</v>
      </c>
      <c r="D52" s="388" t="s">
        <v>201</v>
      </c>
      <c r="E52" s="389">
        <v>86.24</v>
      </c>
      <c r="F52" s="387" t="s">
        <v>22</v>
      </c>
      <c r="G52" s="398">
        <f>'NÚCLEO 01'!$G$52</f>
        <v>26.34</v>
      </c>
      <c r="H52" s="394">
        <f>ROUND(G52+(G52*$I$6),2)</f>
        <v>33.54</v>
      </c>
      <c r="I52" s="327">
        <f>ROUND(H52*E52,2)</f>
        <v>2892.49</v>
      </c>
      <c r="O52" s="148"/>
      <c r="P52" s="148"/>
      <c r="Q52" s="148"/>
      <c r="R52" s="148"/>
    </row>
    <row r="53" spans="1:18">
      <c r="A53" s="58">
        <v>68</v>
      </c>
      <c r="B53" s="58"/>
      <c r="C53" s="58"/>
      <c r="D53" s="59" t="s">
        <v>101</v>
      </c>
      <c r="E53" s="60"/>
      <c r="F53" s="58"/>
      <c r="G53" s="61"/>
      <c r="H53" s="61"/>
      <c r="I53" s="62">
        <f>SUM(I54:I61)</f>
        <v>15710.69</v>
      </c>
    </row>
    <row r="54" spans="1:18" s="173" customFormat="1">
      <c r="A54" s="182" t="s">
        <v>586</v>
      </c>
      <c r="B54" s="170"/>
      <c r="C54" s="170"/>
      <c r="D54" s="183" t="s">
        <v>103</v>
      </c>
      <c r="E54" s="231"/>
      <c r="F54" s="170"/>
      <c r="G54" s="178"/>
      <c r="H54" s="178"/>
      <c r="I54" s="184"/>
    </row>
    <row r="55" spans="1:18" s="173" customFormat="1" ht="25.5">
      <c r="A55" s="387" t="s">
        <v>587</v>
      </c>
      <c r="B55" s="387" t="s">
        <v>105</v>
      </c>
      <c r="C55" s="387" t="s">
        <v>51</v>
      </c>
      <c r="D55" s="388" t="s">
        <v>106</v>
      </c>
      <c r="E55" s="389">
        <v>1.36</v>
      </c>
      <c r="F55" s="387" t="s">
        <v>22</v>
      </c>
      <c r="G55" s="396">
        <f>'NÚCLEO 01'!$G$55</f>
        <v>678.81</v>
      </c>
      <c r="H55" s="386">
        <f>ROUND(G55+(G55*$I$6),2)</f>
        <v>864.46</v>
      </c>
      <c r="I55" s="327">
        <f>ROUND(H55*E55,2)</f>
        <v>1175.67</v>
      </c>
    </row>
    <row r="56" spans="1:18" s="173" customFormat="1">
      <c r="A56" s="182" t="s">
        <v>588</v>
      </c>
      <c r="B56" s="174"/>
      <c r="C56" s="170"/>
      <c r="D56" s="185" t="s">
        <v>108</v>
      </c>
      <c r="E56" s="231"/>
      <c r="F56" s="170"/>
      <c r="G56" s="178"/>
      <c r="H56" s="178"/>
      <c r="I56" s="184"/>
    </row>
    <row r="57" spans="1:18" s="173" customFormat="1" ht="38.25">
      <c r="A57" s="387" t="s">
        <v>589</v>
      </c>
      <c r="B57" s="387">
        <v>102253</v>
      </c>
      <c r="C57" s="387" t="s">
        <v>21</v>
      </c>
      <c r="D57" s="388" t="s">
        <v>110</v>
      </c>
      <c r="E57" s="389">
        <v>12</v>
      </c>
      <c r="F57" s="387" t="s">
        <v>95</v>
      </c>
      <c r="G57" s="398">
        <f>'NÚCLEO 01'!$G$57</f>
        <v>787.69</v>
      </c>
      <c r="H57" s="386">
        <f>ROUND(G57+(G57*$I$6),2)</f>
        <v>1003.12</v>
      </c>
      <c r="I57" s="327">
        <f>ROUND(H57*E57,2)</f>
        <v>12037.44</v>
      </c>
    </row>
    <row r="58" spans="1:18" s="173" customFormat="1">
      <c r="A58" s="182" t="s">
        <v>590</v>
      </c>
      <c r="B58" s="174"/>
      <c r="C58" s="170"/>
      <c r="D58" s="185" t="s">
        <v>112</v>
      </c>
      <c r="E58" s="176"/>
      <c r="F58" s="170"/>
      <c r="G58" s="178"/>
      <c r="H58" s="178"/>
      <c r="I58" s="184"/>
    </row>
    <row r="59" spans="1:18" s="173" customFormat="1" ht="25.5">
      <c r="A59" s="387" t="s">
        <v>591</v>
      </c>
      <c r="B59" s="387" t="s">
        <v>114</v>
      </c>
      <c r="C59" s="387" t="s">
        <v>51</v>
      </c>
      <c r="D59" s="388" t="s">
        <v>115</v>
      </c>
      <c r="E59" s="389">
        <v>7.8</v>
      </c>
      <c r="F59" s="387" t="s">
        <v>39</v>
      </c>
      <c r="G59" s="396">
        <f>'NÚCLEO 01'!$G$59</f>
        <v>137.25</v>
      </c>
      <c r="H59" s="394">
        <f>ROUND(G59+(G59*$I$6),2)</f>
        <v>174.79</v>
      </c>
      <c r="I59" s="327">
        <f>ROUND(H59*E59,2)</f>
        <v>1363.36</v>
      </c>
    </row>
    <row r="60" spans="1:18" s="173" customFormat="1">
      <c r="A60" s="182" t="s">
        <v>592</v>
      </c>
      <c r="B60" s="174"/>
      <c r="C60" s="170"/>
      <c r="D60" s="185" t="s">
        <v>117</v>
      </c>
      <c r="E60" s="231"/>
      <c r="F60" s="170"/>
      <c r="G60" s="178"/>
      <c r="H60" s="178"/>
      <c r="I60" s="184"/>
    </row>
    <row r="61" spans="1:18" s="173" customFormat="1" ht="25.5">
      <c r="A61" s="387" t="s">
        <v>593</v>
      </c>
      <c r="B61" s="387" t="s">
        <v>119</v>
      </c>
      <c r="C61" s="387" t="s">
        <v>51</v>
      </c>
      <c r="D61" s="388" t="s">
        <v>120</v>
      </c>
      <c r="E61" s="389">
        <v>2.16</v>
      </c>
      <c r="F61" s="387" t="s">
        <v>22</v>
      </c>
      <c r="G61" s="396">
        <f>'NÚCLEO 01'!$G$61</f>
        <v>412.33</v>
      </c>
      <c r="H61" s="386">
        <f>ROUND(G61+(G61*$I$6),2)</f>
        <v>525.1</v>
      </c>
      <c r="I61" s="327">
        <f>ROUND(H61*E61,2)</f>
        <v>1134.22</v>
      </c>
    </row>
    <row r="62" spans="1:18">
      <c r="A62" s="58">
        <v>69</v>
      </c>
      <c r="B62" s="58"/>
      <c r="C62" s="58"/>
      <c r="D62" s="59" t="s">
        <v>121</v>
      </c>
      <c r="E62" s="60"/>
      <c r="F62" s="58"/>
      <c r="G62" s="61"/>
      <c r="H62" s="61"/>
      <c r="I62" s="62">
        <f>SUM(I64:I70)</f>
        <v>6851.5999999999985</v>
      </c>
    </row>
    <row r="63" spans="1:18">
      <c r="A63" s="63" t="s">
        <v>594</v>
      </c>
      <c r="B63" s="37"/>
      <c r="C63" s="37"/>
      <c r="D63" s="64" t="s">
        <v>123</v>
      </c>
      <c r="E63" s="43"/>
      <c r="F63" s="37"/>
      <c r="G63" s="53"/>
      <c r="H63" s="53"/>
      <c r="I63" s="81"/>
    </row>
    <row r="64" spans="1:18" s="190" customFormat="1">
      <c r="A64" s="281" t="s">
        <v>595</v>
      </c>
      <c r="B64" s="281" t="s">
        <v>125</v>
      </c>
      <c r="C64" s="281" t="s">
        <v>51</v>
      </c>
      <c r="D64" s="289" t="s">
        <v>126</v>
      </c>
      <c r="E64" s="284">
        <v>4</v>
      </c>
      <c r="F64" s="281" t="s">
        <v>15</v>
      </c>
      <c r="G64" s="304">
        <f>'NÚCLEO 01'!$G$64</f>
        <v>112.2</v>
      </c>
      <c r="H64" s="295">
        <f>ROUND(G64+(G64*$I$6),2)</f>
        <v>142.88999999999999</v>
      </c>
      <c r="I64" s="327">
        <f>ROUND(H64*E64,2)</f>
        <v>571.55999999999995</v>
      </c>
    </row>
    <row r="65" spans="1:9" s="190" customFormat="1">
      <c r="A65" s="191" t="s">
        <v>596</v>
      </c>
      <c r="B65" s="192"/>
      <c r="C65" s="192"/>
      <c r="D65" s="193" t="s">
        <v>234</v>
      </c>
      <c r="E65" s="187"/>
      <c r="F65" s="192"/>
      <c r="G65" s="188"/>
      <c r="H65" s="188"/>
      <c r="I65" s="194"/>
    </row>
    <row r="66" spans="1:9" s="190" customFormat="1">
      <c r="A66" s="281" t="s">
        <v>597</v>
      </c>
      <c r="B66" s="281" t="s">
        <v>127</v>
      </c>
      <c r="C66" s="281" t="s">
        <v>30</v>
      </c>
      <c r="D66" s="289" t="s">
        <v>128</v>
      </c>
      <c r="E66" s="284">
        <v>8</v>
      </c>
      <c r="F66" s="281" t="s">
        <v>15</v>
      </c>
      <c r="G66" s="304">
        <f>'NÚCLEO 01'!$G$66</f>
        <v>563.65</v>
      </c>
      <c r="H66" s="295">
        <f>ROUND(G66+(G66*$I$6),2)</f>
        <v>717.81</v>
      </c>
      <c r="I66" s="327">
        <f>ROUND(H66*E66,2)</f>
        <v>5742.48</v>
      </c>
    </row>
    <row r="67" spans="1:9" s="190" customFormat="1">
      <c r="A67" s="191" t="s">
        <v>808</v>
      </c>
      <c r="B67" s="192"/>
      <c r="C67" s="192"/>
      <c r="D67" s="193" t="s">
        <v>270</v>
      </c>
      <c r="E67" s="187"/>
      <c r="F67" s="192"/>
      <c r="G67" s="188"/>
      <c r="H67" s="188"/>
      <c r="I67" s="194"/>
    </row>
    <row r="68" spans="1:9" s="190" customFormat="1">
      <c r="A68" s="281" t="s">
        <v>809</v>
      </c>
      <c r="B68" s="281" t="s">
        <v>271</v>
      </c>
      <c r="C68" s="281" t="s">
        <v>51</v>
      </c>
      <c r="D68" s="289" t="s">
        <v>272</v>
      </c>
      <c r="E68" s="284">
        <v>4</v>
      </c>
      <c r="F68" s="281" t="s">
        <v>15</v>
      </c>
      <c r="G68" s="304">
        <f>'NÚCLEO 01'!$G$68</f>
        <v>47.58</v>
      </c>
      <c r="H68" s="295">
        <f>ROUND(G68+(G68*$I$6),2)</f>
        <v>60.59</v>
      </c>
      <c r="I68" s="327">
        <f>ROUND(H68*E68,2)</f>
        <v>242.36</v>
      </c>
    </row>
    <row r="69" spans="1:9" s="190" customFormat="1">
      <c r="A69" s="191" t="s">
        <v>810</v>
      </c>
      <c r="B69" s="192"/>
      <c r="C69" s="192"/>
      <c r="D69" s="193" t="s">
        <v>273</v>
      </c>
      <c r="E69" s="187"/>
      <c r="F69" s="192"/>
      <c r="G69" s="188"/>
      <c r="H69" s="188"/>
      <c r="I69" s="194"/>
    </row>
    <row r="70" spans="1:9" s="190" customFormat="1">
      <c r="A70" s="281" t="s">
        <v>811</v>
      </c>
      <c r="B70" s="281" t="s">
        <v>274</v>
      </c>
      <c r="C70" s="281" t="s">
        <v>51</v>
      </c>
      <c r="D70" s="289" t="s">
        <v>275</v>
      </c>
      <c r="E70" s="284">
        <v>4</v>
      </c>
      <c r="F70" s="281" t="s">
        <v>15</v>
      </c>
      <c r="G70" s="304">
        <f>'NÚCLEO 01'!$G$70</f>
        <v>57.95</v>
      </c>
      <c r="H70" s="295">
        <f>ROUND(G70+(G70*$I$6),2)</f>
        <v>73.8</v>
      </c>
      <c r="I70" s="327">
        <f>ROUND(H70*E70,2)</f>
        <v>295.2</v>
      </c>
    </row>
    <row r="71" spans="1:9">
      <c r="A71" s="58">
        <v>70</v>
      </c>
      <c r="B71" s="58"/>
      <c r="C71" s="58"/>
      <c r="D71" s="59" t="s">
        <v>129</v>
      </c>
      <c r="E71" s="60"/>
      <c r="F71" s="58"/>
      <c r="G71" s="61"/>
      <c r="H71" s="61"/>
      <c r="I71" s="62">
        <f>SUM(I72:I76)</f>
        <v>2602.38</v>
      </c>
    </row>
    <row r="72" spans="1:9">
      <c r="A72" s="63" t="s">
        <v>598</v>
      </c>
      <c r="B72" s="37"/>
      <c r="C72" s="37"/>
      <c r="D72" s="64" t="s">
        <v>131</v>
      </c>
      <c r="E72" s="43"/>
      <c r="F72" s="37"/>
      <c r="G72" s="53"/>
      <c r="H72" s="53"/>
      <c r="I72" s="81"/>
    </row>
    <row r="73" spans="1:9" s="190" customFormat="1" ht="25.5">
      <c r="A73" s="281" t="s">
        <v>599</v>
      </c>
      <c r="B73" s="281" t="s">
        <v>133</v>
      </c>
      <c r="C73" s="281" t="s">
        <v>30</v>
      </c>
      <c r="D73" s="289" t="s">
        <v>134</v>
      </c>
      <c r="E73" s="284">
        <v>4</v>
      </c>
      <c r="F73" s="281" t="s">
        <v>15</v>
      </c>
      <c r="G73" s="279">
        <f>'NÚCLEO 01'!$G$73</f>
        <v>110.35</v>
      </c>
      <c r="H73" s="295">
        <f>ROUND(G73+(G73*$I$6),2)</f>
        <v>140.53</v>
      </c>
      <c r="I73" s="406">
        <f>ROUND(H73*E73,2)</f>
        <v>562.12</v>
      </c>
    </row>
    <row r="74" spans="1:9" s="190" customFormat="1">
      <c r="A74" s="67" t="s">
        <v>600</v>
      </c>
      <c r="B74" s="41"/>
      <c r="C74" s="40"/>
      <c r="D74" s="55" t="s">
        <v>139</v>
      </c>
      <c r="E74" s="43"/>
      <c r="F74" s="40"/>
      <c r="G74" s="38"/>
      <c r="H74" s="68"/>
      <c r="I74" s="47"/>
    </row>
    <row r="75" spans="1:9" s="190" customFormat="1">
      <c r="A75" s="308" t="s">
        <v>601</v>
      </c>
      <c r="B75" s="309" t="s">
        <v>631</v>
      </c>
      <c r="C75" s="308" t="s">
        <v>30</v>
      </c>
      <c r="D75" s="310" t="s">
        <v>632</v>
      </c>
      <c r="E75" s="311">
        <v>8</v>
      </c>
      <c r="F75" s="308" t="s">
        <v>15</v>
      </c>
      <c r="G75" s="312">
        <f>'NÚCLEO 01'!$G$76</f>
        <v>127.3</v>
      </c>
      <c r="H75" s="295">
        <f t="shared" ref="H75:H76" si="4">ROUND(G75+(G75*$I$6),2)</f>
        <v>162.12</v>
      </c>
      <c r="I75" s="314">
        <f>ROUND(H75*E75,2)</f>
        <v>1296.96</v>
      </c>
    </row>
    <row r="76" spans="1:9" s="190" customFormat="1">
      <c r="A76" s="308" t="s">
        <v>812</v>
      </c>
      <c r="B76" s="309" t="s">
        <v>628</v>
      </c>
      <c r="C76" s="308" t="s">
        <v>30</v>
      </c>
      <c r="D76" s="315" t="s">
        <v>629</v>
      </c>
      <c r="E76" s="311">
        <v>10</v>
      </c>
      <c r="F76" s="308" t="s">
        <v>15</v>
      </c>
      <c r="G76" s="312">
        <f>'NÚCLEO 01'!$G$77</f>
        <v>58.37</v>
      </c>
      <c r="H76" s="295">
        <f t="shared" si="4"/>
        <v>74.33</v>
      </c>
      <c r="I76" s="314">
        <f>ROUND(H76*E76,2)</f>
        <v>743.3</v>
      </c>
    </row>
    <row r="77" spans="1:9">
      <c r="A77" s="58">
        <v>71</v>
      </c>
      <c r="B77" s="58"/>
      <c r="C77" s="58"/>
      <c r="D77" s="59" t="s">
        <v>141</v>
      </c>
      <c r="E77" s="60"/>
      <c r="F77" s="58"/>
      <c r="G77" s="61"/>
      <c r="H77" s="61"/>
      <c r="I77" s="62">
        <f>SUM(I78:I81)</f>
        <v>2257.9499999999998</v>
      </c>
    </row>
    <row r="78" spans="1:9">
      <c r="A78" s="63" t="s">
        <v>602</v>
      </c>
      <c r="B78" s="37"/>
      <c r="C78" s="37"/>
      <c r="D78" s="64" t="s">
        <v>143</v>
      </c>
      <c r="E78" s="187"/>
      <c r="F78" s="37"/>
      <c r="G78" s="53"/>
      <c r="H78" s="53"/>
      <c r="I78" s="81"/>
    </row>
    <row r="79" spans="1:9" s="190" customFormat="1">
      <c r="A79" s="281" t="s">
        <v>603</v>
      </c>
      <c r="B79" s="281" t="s">
        <v>145</v>
      </c>
      <c r="C79" s="281" t="s">
        <v>51</v>
      </c>
      <c r="D79" s="289" t="s">
        <v>146</v>
      </c>
      <c r="E79" s="284">
        <v>40.6</v>
      </c>
      <c r="F79" s="281" t="s">
        <v>22</v>
      </c>
      <c r="G79" s="304">
        <f>'NÚCLEO 01'!$G$80</f>
        <v>24.63</v>
      </c>
      <c r="H79" s="399">
        <f>ROUND(G79+(G79*$I$6),2)</f>
        <v>31.37</v>
      </c>
      <c r="I79" s="327">
        <f>ROUND(H79*E79,2)</f>
        <v>1273.6199999999999</v>
      </c>
    </row>
    <row r="80" spans="1:9" s="190" customFormat="1">
      <c r="A80" s="191" t="s">
        <v>604</v>
      </c>
      <c r="B80" s="191"/>
      <c r="C80" s="191"/>
      <c r="D80" s="200" t="s">
        <v>148</v>
      </c>
      <c r="E80" s="187"/>
      <c r="F80" s="192"/>
      <c r="G80" s="188"/>
      <c r="H80" s="188"/>
      <c r="I80" s="194"/>
    </row>
    <row r="81" spans="1:9" s="190" customFormat="1">
      <c r="A81" s="281" t="s">
        <v>605</v>
      </c>
      <c r="B81" s="281" t="s">
        <v>150</v>
      </c>
      <c r="C81" s="281" t="s">
        <v>51</v>
      </c>
      <c r="D81" s="289" t="s">
        <v>151</v>
      </c>
      <c r="E81" s="284">
        <v>33.020000000000003</v>
      </c>
      <c r="F81" s="281" t="s">
        <v>22</v>
      </c>
      <c r="G81" s="304">
        <f>'NÚCLEO 01'!$G$82</f>
        <v>23.41</v>
      </c>
      <c r="H81" s="399">
        <f>ROUND(G81+(G81*$I$6),2)</f>
        <v>29.81</v>
      </c>
      <c r="I81" s="327">
        <f>ROUND(H81*E81,2)</f>
        <v>984.33</v>
      </c>
    </row>
    <row r="82" spans="1:9">
      <c r="A82" s="58">
        <v>72</v>
      </c>
      <c r="B82" s="58"/>
      <c r="C82" s="58"/>
      <c r="D82" s="59" t="s">
        <v>152</v>
      </c>
      <c r="E82" s="60"/>
      <c r="F82" s="58"/>
      <c r="G82" s="61"/>
      <c r="H82" s="61"/>
      <c r="I82" s="62">
        <f>SUM(I83:I87)</f>
        <v>16674.87</v>
      </c>
    </row>
    <row r="83" spans="1:9">
      <c r="A83" s="63" t="s">
        <v>606</v>
      </c>
      <c r="B83" s="37"/>
      <c r="C83" s="37"/>
      <c r="D83" s="64" t="s">
        <v>154</v>
      </c>
      <c r="E83" s="187"/>
      <c r="F83" s="37"/>
      <c r="G83" s="53"/>
      <c r="H83" s="53"/>
      <c r="I83" s="81"/>
    </row>
    <row r="84" spans="1:9" s="190" customFormat="1" ht="25.5">
      <c r="A84" s="281" t="s">
        <v>607</v>
      </c>
      <c r="B84" s="281" t="s">
        <v>156</v>
      </c>
      <c r="C84" s="281" t="s">
        <v>51</v>
      </c>
      <c r="D84" s="289" t="s">
        <v>157</v>
      </c>
      <c r="E84" s="284">
        <v>3.36</v>
      </c>
      <c r="F84" s="281" t="s">
        <v>22</v>
      </c>
      <c r="G84" s="304">
        <f>'NÚCLEO 01'!$G$85</f>
        <v>1162.04</v>
      </c>
      <c r="H84" s="400">
        <f>ROUND(G84+(G84*$I$6),2)</f>
        <v>1479.86</v>
      </c>
      <c r="I84" s="406">
        <f>ROUND(H84*E84,2)</f>
        <v>4972.33</v>
      </c>
    </row>
    <row r="85" spans="1:9" s="190" customFormat="1" ht="25.5">
      <c r="A85" s="401" t="s">
        <v>608</v>
      </c>
      <c r="B85" s="401" t="s">
        <v>228</v>
      </c>
      <c r="C85" s="401" t="s">
        <v>51</v>
      </c>
      <c r="D85" s="319" t="s">
        <v>229</v>
      </c>
      <c r="E85" s="402">
        <v>4.62</v>
      </c>
      <c r="F85" s="401" t="s">
        <v>22</v>
      </c>
      <c r="G85" s="304">
        <f>'NÚCLEO 01'!$G$86</f>
        <v>906.27</v>
      </c>
      <c r="H85" s="400">
        <f>ROUND(G85+(G85*$I$6),2)</f>
        <v>1154.1300000000001</v>
      </c>
      <c r="I85" s="406">
        <f>ROUND(H85*E85,2)</f>
        <v>5332.08</v>
      </c>
    </row>
    <row r="86" spans="1:9" s="190" customFormat="1">
      <c r="A86" s="201" t="s">
        <v>609</v>
      </c>
      <c r="B86" s="202"/>
      <c r="C86" s="202"/>
      <c r="D86" s="196" t="s">
        <v>160</v>
      </c>
      <c r="E86" s="203"/>
      <c r="F86" s="202"/>
      <c r="G86" s="203"/>
      <c r="H86" s="204"/>
      <c r="I86" s="205"/>
    </row>
    <row r="87" spans="1:9" s="190" customFormat="1">
      <c r="A87" s="285" t="s">
        <v>610</v>
      </c>
      <c r="B87" s="285" t="s">
        <v>162</v>
      </c>
      <c r="C87" s="285" t="s">
        <v>51</v>
      </c>
      <c r="D87" s="404" t="s">
        <v>163</v>
      </c>
      <c r="E87" s="405">
        <v>3.2</v>
      </c>
      <c r="F87" s="285" t="s">
        <v>22</v>
      </c>
      <c r="G87" s="406">
        <f>'NÚCLEO 01'!$G$88</f>
        <v>1563.23</v>
      </c>
      <c r="H87" s="400">
        <f>ROUND(G87+(G87*$I$6),2)</f>
        <v>1990.77</v>
      </c>
      <c r="I87" s="327">
        <f>ROUND(H87*E87,2)</f>
        <v>6370.46</v>
      </c>
    </row>
    <row r="88" spans="1:9">
      <c r="A88" s="58">
        <v>73</v>
      </c>
      <c r="B88" s="58"/>
      <c r="C88" s="58"/>
      <c r="D88" s="59" t="s">
        <v>164</v>
      </c>
      <c r="E88" s="60"/>
      <c r="F88" s="58"/>
      <c r="G88" s="61"/>
      <c r="H88" s="61"/>
      <c r="I88" s="62">
        <f>SUM(I89:I100)</f>
        <v>924.77</v>
      </c>
    </row>
    <row r="89" spans="1:9" s="190" customFormat="1">
      <c r="A89" s="206" t="s">
        <v>637</v>
      </c>
      <c r="B89" s="207"/>
      <c r="C89" s="207"/>
      <c r="D89" s="208" t="s">
        <v>166</v>
      </c>
      <c r="E89" s="197"/>
      <c r="F89" s="207"/>
      <c r="G89" s="209"/>
      <c r="H89" s="209"/>
      <c r="I89" s="210"/>
    </row>
    <row r="90" spans="1:9" s="190" customFormat="1" ht="26.25">
      <c r="A90" s="308" t="s">
        <v>638</v>
      </c>
      <c r="B90" s="298">
        <f>COMPOSIÇÕES!$A$11</f>
        <v>1</v>
      </c>
      <c r="C90" s="298" t="str">
        <f>COMPOSIÇÕES!$E$11</f>
        <v>COMPOSIÇÃO</v>
      </c>
      <c r="D90" s="324" t="str">
        <f>COMPOSIÇÕES!$C$11</f>
        <v>TOMADA 2P+T PADRAO NBR 14136 CORRENTE 20A-250V E INTERRUPTOR 2 TECLAS COM ESPELHO 4'X4'</v>
      </c>
      <c r="E90" s="325">
        <v>2</v>
      </c>
      <c r="F90" s="298" t="str">
        <f>COMPOSIÇÕES!$D$11</f>
        <v>UN</v>
      </c>
      <c r="G90" s="326">
        <f>COMPOSIÇÕES!$G$11</f>
        <v>55.47</v>
      </c>
      <c r="H90" s="400">
        <f t="shared" ref="H90:H91" si="5">ROUND(G90+(G90*$I$6),2)</f>
        <v>70.64</v>
      </c>
      <c r="I90" s="327">
        <f>ROUND(H90*E90,2)</f>
        <v>141.28</v>
      </c>
    </row>
    <row r="91" spans="1:9" s="190" customFormat="1">
      <c r="A91" s="328" t="s">
        <v>813</v>
      </c>
      <c r="B91" s="329" t="s">
        <v>538</v>
      </c>
      <c r="C91" s="329" t="s">
        <v>51</v>
      </c>
      <c r="D91" s="330" t="s">
        <v>539</v>
      </c>
      <c r="E91" s="331">
        <v>6</v>
      </c>
      <c r="F91" s="329" t="s">
        <v>15</v>
      </c>
      <c r="G91" s="332">
        <f>'NÚCLEO 01'!$G$92</f>
        <v>4.1399999999999997</v>
      </c>
      <c r="H91" s="400">
        <f t="shared" si="5"/>
        <v>5.27</v>
      </c>
      <c r="I91" s="327">
        <f t="shared" ref="I91" si="6">ROUND(H91*E91,2)</f>
        <v>31.62</v>
      </c>
    </row>
    <row r="92" spans="1:9" s="190" customFormat="1">
      <c r="A92" s="211" t="s">
        <v>639</v>
      </c>
      <c r="B92" s="98"/>
      <c r="C92" s="98"/>
      <c r="D92" s="99" t="s">
        <v>169</v>
      </c>
      <c r="E92" s="100"/>
      <c r="F92" s="98"/>
      <c r="G92" s="101"/>
      <c r="H92" s="103"/>
      <c r="I92" s="103"/>
    </row>
    <row r="93" spans="1:9" s="190" customFormat="1" ht="26.25">
      <c r="A93" s="333" t="s">
        <v>640</v>
      </c>
      <c r="B93" s="298">
        <f>COMPOSIÇÕES!$A$50</f>
        <v>5</v>
      </c>
      <c r="C93" s="298" t="str">
        <f>COMPOSIÇÕES!$E$50</f>
        <v>COMPOSIÇÃO</v>
      </c>
      <c r="D93" s="324" t="str">
        <f>COMPOSIÇÕES!$C$50</f>
        <v>LAMPADA LED TUBULAR VIDRO DE 18W C/TEMPERATURA DE COR 4000° K</v>
      </c>
      <c r="E93" s="325">
        <v>2</v>
      </c>
      <c r="F93" s="298" t="s">
        <v>15</v>
      </c>
      <c r="G93" s="326">
        <f>COMPOSIÇÕES!$G$50</f>
        <v>22.98</v>
      </c>
      <c r="H93" s="400">
        <f>ROUND(G93+(G93*$I$6),2)</f>
        <v>29.27</v>
      </c>
      <c r="I93" s="327">
        <f>ROUND(H93*E93,2)</f>
        <v>58.54</v>
      </c>
    </row>
    <row r="94" spans="1:9" s="190" customFormat="1" ht="26.25">
      <c r="A94" s="333" t="s">
        <v>641</v>
      </c>
      <c r="B94" s="298" t="s">
        <v>617</v>
      </c>
      <c r="C94" s="298" t="s">
        <v>51</v>
      </c>
      <c r="D94" s="324" t="s">
        <v>618</v>
      </c>
      <c r="E94" s="325">
        <v>8</v>
      </c>
      <c r="F94" s="298" t="s">
        <v>15</v>
      </c>
      <c r="G94" s="326">
        <f>'NÚCLEO 01'!$G$94</f>
        <v>14.93</v>
      </c>
      <c r="H94" s="400">
        <f>ROUND(G94+(G94*$I$6),2)</f>
        <v>19.010000000000002</v>
      </c>
      <c r="I94" s="327">
        <f>ROUND(H94*E94,2)</f>
        <v>152.08000000000001</v>
      </c>
    </row>
    <row r="95" spans="1:9" s="190" customFormat="1">
      <c r="A95" s="211" t="s">
        <v>814</v>
      </c>
      <c r="B95" s="212"/>
      <c r="C95" s="212"/>
      <c r="D95" s="213" t="s">
        <v>397</v>
      </c>
      <c r="E95" s="214"/>
      <c r="F95" s="212"/>
      <c r="G95" s="199"/>
      <c r="H95" s="215"/>
      <c r="I95" s="198"/>
    </row>
    <row r="96" spans="1:9" s="190" customFormat="1">
      <c r="A96" s="334" t="s">
        <v>815</v>
      </c>
      <c r="B96" s="334">
        <f>COMPOSIÇÕES!$A$31</f>
        <v>3</v>
      </c>
      <c r="C96" s="334" t="str">
        <f>COMPOSIÇÕES!$E$31</f>
        <v>COMPOSIÇÃO</v>
      </c>
      <c r="D96" s="335" t="str">
        <f>COMPOSIÇÕES!$C$31</f>
        <v>RECOLOCAÇÃO DE CHUVEIRO</v>
      </c>
      <c r="E96" s="336">
        <v>6</v>
      </c>
      <c r="F96" s="334" t="str">
        <f>COMPOSIÇÕES!$D$31</f>
        <v>UN</v>
      </c>
      <c r="G96" s="337">
        <f>COMPOSIÇÕES!$G$31</f>
        <v>36.22</v>
      </c>
      <c r="H96" s="400">
        <f>ROUND(G96+(G96*$I$6),2)</f>
        <v>46.13</v>
      </c>
      <c r="I96" s="338">
        <f>ROUND(H96*E96,2)</f>
        <v>276.77999999999997</v>
      </c>
    </row>
    <row r="97" spans="1:10" s="190" customFormat="1">
      <c r="A97" s="211" t="s">
        <v>816</v>
      </c>
      <c r="B97" s="212"/>
      <c r="C97" s="212"/>
      <c r="D97" s="213" t="s">
        <v>559</v>
      </c>
      <c r="E97" s="214"/>
      <c r="F97" s="212"/>
      <c r="G97" s="199"/>
      <c r="H97" s="215"/>
      <c r="I97" s="198"/>
    </row>
    <row r="98" spans="1:10" s="190" customFormat="1" ht="25.5">
      <c r="A98" s="339" t="s">
        <v>817</v>
      </c>
      <c r="B98" s="339" t="s">
        <v>556</v>
      </c>
      <c r="C98" s="339" t="s">
        <v>51</v>
      </c>
      <c r="D98" s="340" t="s">
        <v>555</v>
      </c>
      <c r="E98" s="341">
        <v>2.5499999999999998</v>
      </c>
      <c r="F98" s="339" t="s">
        <v>39</v>
      </c>
      <c r="G98" s="342">
        <f>'NÚCLEO 01'!$G$98</f>
        <v>9.1</v>
      </c>
      <c r="H98" s="400">
        <f>ROUND(G98+(G98*$I$6),2)</f>
        <v>11.59</v>
      </c>
      <c r="I98" s="338">
        <f>ROUND(H98*E98,2)</f>
        <v>29.55</v>
      </c>
    </row>
    <row r="99" spans="1:10" s="190" customFormat="1">
      <c r="A99" s="339" t="s">
        <v>818</v>
      </c>
      <c r="B99" s="339">
        <f>COMPOSIÇÕES!$A$39</f>
        <v>4</v>
      </c>
      <c r="C99" s="339" t="str">
        <f>COMPOSIÇÕES!$E$39</f>
        <v>COMPOSIÇÃO</v>
      </c>
      <c r="D99" s="340" t="str">
        <f>COMPOSIÇÕES!$C$39</f>
        <v>EMBUTIR FIAÇÃO ELÉTRICA</v>
      </c>
      <c r="E99" s="341">
        <v>2.5499999999999998</v>
      </c>
      <c r="F99" s="339" t="str">
        <f>COMPOSIÇÕES!$D$39</f>
        <v>M</v>
      </c>
      <c r="G99" s="342">
        <f>'NÚCLEO 01'!$G$99</f>
        <v>61.730000000000004</v>
      </c>
      <c r="H99" s="400">
        <f t="shared" ref="H99:H100" si="7">ROUND(G99+(G99*$I$6),2)</f>
        <v>78.61</v>
      </c>
      <c r="I99" s="338">
        <f>ROUND(H99*E99,2)</f>
        <v>200.46</v>
      </c>
    </row>
    <row r="100" spans="1:10" s="190" customFormat="1">
      <c r="A100" s="339" t="s">
        <v>822</v>
      </c>
      <c r="B100" s="339" t="s">
        <v>747</v>
      </c>
      <c r="C100" s="339" t="s">
        <v>51</v>
      </c>
      <c r="D100" s="340" t="s">
        <v>748</v>
      </c>
      <c r="E100" s="341">
        <v>1</v>
      </c>
      <c r="F100" s="343" t="s">
        <v>750</v>
      </c>
      <c r="G100" s="342">
        <f>'NÚCLEO 01'!$G$100</f>
        <v>27.06</v>
      </c>
      <c r="H100" s="400">
        <f t="shared" si="7"/>
        <v>34.46</v>
      </c>
      <c r="I100" s="338">
        <f>ROUND(H100*E100,2)</f>
        <v>34.46</v>
      </c>
    </row>
    <row r="101" spans="1:10">
      <c r="A101" s="58">
        <v>74</v>
      </c>
      <c r="B101" s="58"/>
      <c r="C101" s="58"/>
      <c r="D101" s="59" t="s">
        <v>171</v>
      </c>
      <c r="E101" s="60"/>
      <c r="F101" s="58"/>
      <c r="G101" s="61"/>
      <c r="H101" s="61"/>
      <c r="I101" s="62">
        <f>SUM(I102:I106)</f>
        <v>1557.17</v>
      </c>
    </row>
    <row r="102" spans="1:10">
      <c r="A102" s="63" t="s">
        <v>642</v>
      </c>
      <c r="B102" s="37"/>
      <c r="C102" s="37"/>
      <c r="D102" s="64" t="s">
        <v>173</v>
      </c>
      <c r="E102" s="43"/>
      <c r="F102" s="37"/>
      <c r="G102" s="53"/>
      <c r="H102" s="53"/>
      <c r="I102" s="81"/>
    </row>
    <row r="103" spans="1:10" s="190" customFormat="1">
      <c r="A103" s="390" t="s">
        <v>643</v>
      </c>
      <c r="B103" s="390" t="s">
        <v>175</v>
      </c>
      <c r="C103" s="390" t="s">
        <v>51</v>
      </c>
      <c r="D103" s="388" t="s">
        <v>176</v>
      </c>
      <c r="E103" s="407">
        <v>1.56</v>
      </c>
      <c r="F103" s="390" t="s">
        <v>22</v>
      </c>
      <c r="G103" s="393">
        <f>'NÚCLEO 01'!$G$103</f>
        <v>643.23</v>
      </c>
      <c r="H103" s="386">
        <f>ROUND(G103+(G103*$I$6),2)</f>
        <v>819.15</v>
      </c>
      <c r="I103" s="327">
        <f>ROUND(H103*E103,2)</f>
        <v>1277.8699999999999</v>
      </c>
    </row>
    <row r="104" spans="1:10" s="190" customFormat="1">
      <c r="A104" s="201" t="s">
        <v>819</v>
      </c>
      <c r="B104" s="201"/>
      <c r="C104" s="201"/>
      <c r="D104" s="196" t="s">
        <v>180</v>
      </c>
      <c r="E104" s="219"/>
      <c r="F104" s="202"/>
      <c r="G104" s="186"/>
      <c r="H104" s="220"/>
      <c r="I104" s="195"/>
    </row>
    <row r="105" spans="1:10" s="190" customFormat="1">
      <c r="A105" s="390" t="s">
        <v>820</v>
      </c>
      <c r="B105" s="390" t="s">
        <v>182</v>
      </c>
      <c r="C105" s="390" t="s">
        <v>51</v>
      </c>
      <c r="D105" s="408" t="s">
        <v>183</v>
      </c>
      <c r="E105" s="407">
        <v>2</v>
      </c>
      <c r="F105" s="390" t="s">
        <v>15</v>
      </c>
      <c r="G105" s="388">
        <f>'NÚCLEO 01'!$G$105</f>
        <v>63.18</v>
      </c>
      <c r="H105" s="386">
        <f>ROUND(G105+(G105*$I$6),2)</f>
        <v>80.459999999999994</v>
      </c>
      <c r="I105" s="327">
        <f>ROUND(H105*E105,2)</f>
        <v>160.91999999999999</v>
      </c>
    </row>
    <row r="106" spans="1:10" s="190" customFormat="1">
      <c r="A106" s="390" t="s">
        <v>821</v>
      </c>
      <c r="B106" s="390" t="s">
        <v>185</v>
      </c>
      <c r="C106" s="390" t="s">
        <v>51</v>
      </c>
      <c r="D106" s="388" t="s">
        <v>186</v>
      </c>
      <c r="E106" s="407">
        <v>2</v>
      </c>
      <c r="F106" s="390" t="s">
        <v>15</v>
      </c>
      <c r="G106" s="388">
        <f>'NÚCLEO 01'!$G$106</f>
        <v>46.48</v>
      </c>
      <c r="H106" s="386">
        <f>ROUND(G106+(G106*$I$6),2)</f>
        <v>59.19</v>
      </c>
      <c r="I106" s="327">
        <f>ROUND(H106*E106,2)</f>
        <v>118.38</v>
      </c>
      <c r="J106" s="221"/>
    </row>
    <row r="107" spans="1:10">
      <c r="A107" s="151"/>
      <c r="B107" s="151"/>
      <c r="C107" s="151"/>
      <c r="D107" s="152" t="s">
        <v>192</v>
      </c>
      <c r="E107" s="151"/>
      <c r="F107" s="151"/>
      <c r="G107" s="151"/>
      <c r="H107" s="151"/>
      <c r="I107" s="153">
        <f>I108+I131++I124+I144+I180+I139+I151+I156+I159+I167+I172</f>
        <v>15230.089999999998</v>
      </c>
      <c r="J107" s="150"/>
    </row>
    <row r="108" spans="1:10">
      <c r="A108" s="154">
        <v>75</v>
      </c>
      <c r="B108" s="155"/>
      <c r="C108" s="155"/>
      <c r="D108" s="156" t="s">
        <v>25</v>
      </c>
      <c r="E108" s="155"/>
      <c r="F108" s="155"/>
      <c r="G108" s="155"/>
      <c r="H108" s="155"/>
      <c r="I108" s="157">
        <f>SUM(I110:I123)</f>
        <v>1645.21</v>
      </c>
      <c r="J108" s="150"/>
    </row>
    <row r="109" spans="1:10">
      <c r="A109" s="158" t="s">
        <v>644</v>
      </c>
      <c r="B109" s="103"/>
      <c r="C109" s="103"/>
      <c r="D109" s="159" t="s">
        <v>27</v>
      </c>
      <c r="E109" s="103"/>
      <c r="F109" s="103"/>
      <c r="G109" s="103"/>
      <c r="H109" s="103"/>
      <c r="I109" s="160"/>
      <c r="J109" s="150"/>
    </row>
    <row r="110" spans="1:10" s="190" customFormat="1" ht="26.25">
      <c r="A110" s="347" t="s">
        <v>823</v>
      </c>
      <c r="B110" s="347" t="s">
        <v>29</v>
      </c>
      <c r="C110" s="347" t="s">
        <v>30</v>
      </c>
      <c r="D110" s="349" t="s">
        <v>31</v>
      </c>
      <c r="E110" s="350">
        <v>0.34</v>
      </c>
      <c r="F110" s="347" t="s">
        <v>32</v>
      </c>
      <c r="G110" s="351">
        <f>'NÚCLEO 01'!$G$110</f>
        <v>300.23</v>
      </c>
      <c r="H110" s="386">
        <f t="shared" ref="H110:H123" si="8">ROUND(G110+(G110*$I$6),2)</f>
        <v>382.34</v>
      </c>
      <c r="I110" s="416">
        <f>ROUND(H110*E110,2)</f>
        <v>130</v>
      </c>
      <c r="J110" s="221"/>
    </row>
    <row r="111" spans="1:10" s="190" customFormat="1" ht="26.25">
      <c r="A111" s="353" t="s">
        <v>824</v>
      </c>
      <c r="B111" s="353" t="s">
        <v>37</v>
      </c>
      <c r="C111" s="353" t="s">
        <v>30</v>
      </c>
      <c r="D111" s="376" t="s">
        <v>38</v>
      </c>
      <c r="E111" s="355">
        <v>15</v>
      </c>
      <c r="F111" s="353" t="s">
        <v>39</v>
      </c>
      <c r="G111" s="351">
        <f>'NÚCLEO 01'!$G$111</f>
        <v>6</v>
      </c>
      <c r="H111" s="386">
        <f t="shared" si="8"/>
        <v>7.64</v>
      </c>
      <c r="I111" s="416">
        <f t="shared" ref="I111:I123" si="9">ROUND(H111*E111,2)</f>
        <v>114.6</v>
      </c>
      <c r="J111" s="221"/>
    </row>
    <row r="112" spans="1:10" s="190" customFormat="1">
      <c r="A112" s="347" t="s">
        <v>825</v>
      </c>
      <c r="B112" s="353" t="s">
        <v>41</v>
      </c>
      <c r="C112" s="353" t="s">
        <v>30</v>
      </c>
      <c r="D112" s="376" t="s">
        <v>42</v>
      </c>
      <c r="E112" s="355">
        <v>17.16</v>
      </c>
      <c r="F112" s="353" t="s">
        <v>22</v>
      </c>
      <c r="G112" s="351">
        <f>'NÚCLEO 01'!$G$112</f>
        <v>4.21</v>
      </c>
      <c r="H112" s="386">
        <f t="shared" si="8"/>
        <v>5.36</v>
      </c>
      <c r="I112" s="416">
        <f t="shared" si="9"/>
        <v>91.98</v>
      </c>
      <c r="J112" s="221"/>
    </row>
    <row r="113" spans="1:10" s="190" customFormat="1">
      <c r="A113" s="353" t="s">
        <v>826</v>
      </c>
      <c r="B113" s="353" t="s">
        <v>44</v>
      </c>
      <c r="C113" s="353" t="s">
        <v>30</v>
      </c>
      <c r="D113" s="376" t="s">
        <v>45</v>
      </c>
      <c r="E113" s="355">
        <v>1</v>
      </c>
      <c r="F113" s="353" t="s">
        <v>15</v>
      </c>
      <c r="G113" s="351">
        <f>'NÚCLEO 01'!$G$113</f>
        <v>9.27</v>
      </c>
      <c r="H113" s="386">
        <f t="shared" si="8"/>
        <v>11.81</v>
      </c>
      <c r="I113" s="416">
        <f t="shared" si="9"/>
        <v>11.81</v>
      </c>
      <c r="J113" s="221"/>
    </row>
    <row r="114" spans="1:10" s="190" customFormat="1">
      <c r="A114" s="347" t="s">
        <v>827</v>
      </c>
      <c r="B114" s="357" t="s">
        <v>50</v>
      </c>
      <c r="C114" s="409" t="s">
        <v>51</v>
      </c>
      <c r="D114" s="363" t="s">
        <v>52</v>
      </c>
      <c r="E114" s="367">
        <v>2</v>
      </c>
      <c r="F114" s="353" t="s">
        <v>15</v>
      </c>
      <c r="G114" s="351">
        <f>'NÚCLEO 01'!$G$114</f>
        <v>14.47</v>
      </c>
      <c r="H114" s="386">
        <f t="shared" si="8"/>
        <v>18.43</v>
      </c>
      <c r="I114" s="416">
        <f t="shared" si="9"/>
        <v>36.86</v>
      </c>
      <c r="J114" s="221"/>
    </row>
    <row r="115" spans="1:10" s="190" customFormat="1">
      <c r="A115" s="353" t="s">
        <v>828</v>
      </c>
      <c r="B115" s="357" t="s">
        <v>54</v>
      </c>
      <c r="C115" s="409" t="s">
        <v>51</v>
      </c>
      <c r="D115" s="363" t="s">
        <v>55</v>
      </c>
      <c r="E115" s="367">
        <v>4</v>
      </c>
      <c r="F115" s="353" t="s">
        <v>15</v>
      </c>
      <c r="G115" s="351">
        <f>'NÚCLEO 01'!$G$115</f>
        <v>5.69</v>
      </c>
      <c r="H115" s="386">
        <f t="shared" si="8"/>
        <v>7.25</v>
      </c>
      <c r="I115" s="416">
        <f t="shared" si="9"/>
        <v>29</v>
      </c>
      <c r="J115" s="221"/>
    </row>
    <row r="116" spans="1:10" s="190" customFormat="1">
      <c r="A116" s="347" t="s">
        <v>829</v>
      </c>
      <c r="B116" s="357" t="s">
        <v>57</v>
      </c>
      <c r="C116" s="357" t="s">
        <v>30</v>
      </c>
      <c r="D116" s="417" t="s">
        <v>58</v>
      </c>
      <c r="E116" s="367">
        <v>2</v>
      </c>
      <c r="F116" s="353" t="s">
        <v>15</v>
      </c>
      <c r="G116" s="351">
        <f>'NÚCLEO 01'!$G$116</f>
        <v>36.74</v>
      </c>
      <c r="H116" s="386">
        <f t="shared" si="8"/>
        <v>46.79</v>
      </c>
      <c r="I116" s="416">
        <f t="shared" si="9"/>
        <v>93.58</v>
      </c>
      <c r="J116" s="221"/>
    </row>
    <row r="117" spans="1:10" s="190" customFormat="1" ht="25.5">
      <c r="A117" s="353" t="s">
        <v>830</v>
      </c>
      <c r="B117" s="357" t="s">
        <v>63</v>
      </c>
      <c r="C117" s="357" t="s">
        <v>51</v>
      </c>
      <c r="D117" s="364" t="s">
        <v>64</v>
      </c>
      <c r="E117" s="367">
        <v>4</v>
      </c>
      <c r="F117" s="353" t="s">
        <v>15</v>
      </c>
      <c r="G117" s="351">
        <f>'NÚCLEO 01'!$G$117</f>
        <v>4.41</v>
      </c>
      <c r="H117" s="386">
        <f t="shared" si="8"/>
        <v>5.62</v>
      </c>
      <c r="I117" s="416">
        <f t="shared" si="9"/>
        <v>22.48</v>
      </c>
      <c r="J117" s="221"/>
    </row>
    <row r="118" spans="1:10" s="190" customFormat="1">
      <c r="A118" s="347" t="s">
        <v>831</v>
      </c>
      <c r="B118" s="357" t="s">
        <v>66</v>
      </c>
      <c r="C118" s="409" t="s">
        <v>51</v>
      </c>
      <c r="D118" s="363" t="s">
        <v>67</v>
      </c>
      <c r="E118" s="367">
        <v>4</v>
      </c>
      <c r="F118" s="353" t="s">
        <v>15</v>
      </c>
      <c r="G118" s="351">
        <f>'NÚCLEO 01'!$G$118</f>
        <v>24.06</v>
      </c>
      <c r="H118" s="386">
        <f t="shared" si="8"/>
        <v>30.64</v>
      </c>
      <c r="I118" s="416">
        <f t="shared" si="9"/>
        <v>122.56</v>
      </c>
      <c r="J118" s="221"/>
    </row>
    <row r="119" spans="1:10" s="190" customFormat="1" ht="26.25">
      <c r="A119" s="353" t="s">
        <v>832</v>
      </c>
      <c r="B119" s="410">
        <v>97660</v>
      </c>
      <c r="C119" s="357" t="s">
        <v>21</v>
      </c>
      <c r="D119" s="363" t="s">
        <v>193</v>
      </c>
      <c r="E119" s="367">
        <v>3</v>
      </c>
      <c r="F119" s="353" t="s">
        <v>15</v>
      </c>
      <c r="G119" s="351">
        <f>'NÚCLEO 01'!$G$119</f>
        <v>0.62</v>
      </c>
      <c r="H119" s="386">
        <f t="shared" si="8"/>
        <v>0.79</v>
      </c>
      <c r="I119" s="416">
        <f t="shared" si="9"/>
        <v>2.37</v>
      </c>
      <c r="J119" s="221"/>
    </row>
    <row r="120" spans="1:10" s="190" customFormat="1" ht="25.5">
      <c r="A120" s="347" t="s">
        <v>833</v>
      </c>
      <c r="B120" s="357" t="s">
        <v>71</v>
      </c>
      <c r="C120" s="357" t="s">
        <v>30</v>
      </c>
      <c r="D120" s="364" t="s">
        <v>72</v>
      </c>
      <c r="E120" s="367">
        <v>1</v>
      </c>
      <c r="F120" s="353" t="s">
        <v>15</v>
      </c>
      <c r="G120" s="351">
        <f>'NÚCLEO 01'!$G$120</f>
        <v>2.25</v>
      </c>
      <c r="H120" s="386">
        <f t="shared" si="8"/>
        <v>2.87</v>
      </c>
      <c r="I120" s="416">
        <f t="shared" si="9"/>
        <v>2.87</v>
      </c>
      <c r="J120" s="221"/>
    </row>
    <row r="121" spans="1:10" s="190" customFormat="1" ht="25.5">
      <c r="A121" s="353" t="s">
        <v>834</v>
      </c>
      <c r="B121" s="296" t="s">
        <v>74</v>
      </c>
      <c r="C121" s="296" t="s">
        <v>51</v>
      </c>
      <c r="D121" s="297" t="s">
        <v>75</v>
      </c>
      <c r="E121" s="302">
        <v>0.7</v>
      </c>
      <c r="F121" s="298" t="s">
        <v>32</v>
      </c>
      <c r="G121" s="351">
        <f>'NÚCLEO 01'!$G$121</f>
        <v>58.08</v>
      </c>
      <c r="H121" s="386">
        <f t="shared" si="8"/>
        <v>73.959999999999994</v>
      </c>
      <c r="I121" s="416">
        <f t="shared" si="9"/>
        <v>51.77</v>
      </c>
      <c r="J121" s="221"/>
    </row>
    <row r="122" spans="1:10" s="190" customFormat="1">
      <c r="A122" s="347" t="s">
        <v>835</v>
      </c>
      <c r="B122" s="296" t="s">
        <v>215</v>
      </c>
      <c r="C122" s="296" t="s">
        <v>51</v>
      </c>
      <c r="D122" s="297" t="s">
        <v>216</v>
      </c>
      <c r="E122" s="298">
        <v>3.08</v>
      </c>
      <c r="F122" s="298" t="s">
        <v>22</v>
      </c>
      <c r="G122" s="351">
        <f>'NÚCLEO 01'!$G$122</f>
        <v>45.03</v>
      </c>
      <c r="H122" s="386">
        <f t="shared" si="8"/>
        <v>57.35</v>
      </c>
      <c r="I122" s="416">
        <f t="shared" si="9"/>
        <v>176.64</v>
      </c>
      <c r="J122" s="221"/>
    </row>
    <row r="123" spans="1:10" s="190" customFormat="1">
      <c r="A123" s="353" t="s">
        <v>836</v>
      </c>
      <c r="B123" s="296" t="s">
        <v>225</v>
      </c>
      <c r="C123" s="296" t="s">
        <v>30</v>
      </c>
      <c r="D123" s="297" t="s">
        <v>226</v>
      </c>
      <c r="E123" s="302">
        <v>1</v>
      </c>
      <c r="F123" s="298" t="s">
        <v>15</v>
      </c>
      <c r="G123" s="351">
        <f>'NÚCLEO 01'!$G$123</f>
        <v>595.75</v>
      </c>
      <c r="H123" s="386">
        <f t="shared" si="8"/>
        <v>758.69</v>
      </c>
      <c r="I123" s="416">
        <f t="shared" si="9"/>
        <v>758.69</v>
      </c>
      <c r="J123" s="221"/>
    </row>
    <row r="124" spans="1:10">
      <c r="A124" s="92">
        <v>76</v>
      </c>
      <c r="B124" s="93"/>
      <c r="C124" s="93"/>
      <c r="D124" s="94" t="s">
        <v>235</v>
      </c>
      <c r="E124" s="95"/>
      <c r="F124" s="93"/>
      <c r="G124" s="96"/>
      <c r="H124" s="155"/>
      <c r="I124" s="157">
        <f>SUM(I125:I130)</f>
        <v>1725.0500000000002</v>
      </c>
      <c r="J124" s="150"/>
    </row>
    <row r="125" spans="1:10">
      <c r="A125" s="158" t="s">
        <v>645</v>
      </c>
      <c r="B125" s="103"/>
      <c r="C125" s="103"/>
      <c r="D125" s="159" t="s">
        <v>80</v>
      </c>
      <c r="E125" s="103"/>
      <c r="F125" s="103"/>
      <c r="G125" s="103"/>
      <c r="H125" s="103"/>
      <c r="I125" s="160"/>
      <c r="J125" s="150"/>
    </row>
    <row r="126" spans="1:10" ht="25.5">
      <c r="A126" s="343" t="s">
        <v>999</v>
      </c>
      <c r="B126" s="343" t="s">
        <v>928</v>
      </c>
      <c r="C126" s="343" t="s">
        <v>51</v>
      </c>
      <c r="D126" s="388" t="s">
        <v>927</v>
      </c>
      <c r="E126" s="344">
        <v>1</v>
      </c>
      <c r="F126" s="343" t="s">
        <v>15</v>
      </c>
      <c r="G126" s="271">
        <v>97.24</v>
      </c>
      <c r="H126" s="273">
        <f t="shared" ref="H126:H130" si="10">ROUND(G126+(G126*$I$6),2)</f>
        <v>123.84</v>
      </c>
      <c r="I126" s="274">
        <f t="shared" ref="I126:I130" si="11">ROUND(H126*E126,2)</f>
        <v>123.84</v>
      </c>
      <c r="J126" s="150"/>
    </row>
    <row r="127" spans="1:10">
      <c r="A127" s="343" t="s">
        <v>1000</v>
      </c>
      <c r="B127" s="343" t="s">
        <v>956</v>
      </c>
      <c r="C127" s="343" t="s">
        <v>51</v>
      </c>
      <c r="D127" s="388" t="s">
        <v>957</v>
      </c>
      <c r="E127" s="344">
        <v>1</v>
      </c>
      <c r="F127" s="343" t="s">
        <v>15</v>
      </c>
      <c r="G127" s="271">
        <v>97.27</v>
      </c>
      <c r="H127" s="273">
        <f t="shared" si="10"/>
        <v>123.87</v>
      </c>
      <c r="I127" s="274">
        <f t="shared" si="11"/>
        <v>123.87</v>
      </c>
      <c r="J127" s="150"/>
    </row>
    <row r="128" spans="1:10" ht="25.5">
      <c r="A128" s="343" t="s">
        <v>1001</v>
      </c>
      <c r="B128" s="343">
        <f>COMPOSIÇÕES!$A$70</f>
        <v>8</v>
      </c>
      <c r="C128" s="343" t="str">
        <f>COMPOSIÇÕES!$E$70</f>
        <v>COMPOSIÇÃO</v>
      </c>
      <c r="D128" s="388" t="str">
        <f>COMPOSIÇÕES!$C$70</f>
        <v>CAIXA DE INSPEÇÃO E PASSAGEM PVC ESGOTO - 41L COM PROLONGADO DE 20CM</v>
      </c>
      <c r="E128" s="344">
        <v>1</v>
      </c>
      <c r="F128" s="343" t="s">
        <v>15</v>
      </c>
      <c r="G128" s="271">
        <f>COMPOSIÇÕES!$G$70</f>
        <v>337.14</v>
      </c>
      <c r="H128" s="273">
        <f t="shared" si="10"/>
        <v>429.35</v>
      </c>
      <c r="I128" s="274">
        <f t="shared" si="11"/>
        <v>429.35</v>
      </c>
      <c r="J128" s="150"/>
    </row>
    <row r="129" spans="1:10" ht="63.75">
      <c r="A129" s="343" t="s">
        <v>1002</v>
      </c>
      <c r="B129" s="343">
        <v>91792</v>
      </c>
      <c r="C129" s="343" t="s">
        <v>21</v>
      </c>
      <c r="D129" s="388" t="s">
        <v>958</v>
      </c>
      <c r="E129" s="344">
        <v>3.93</v>
      </c>
      <c r="F129" s="343" t="s">
        <v>39</v>
      </c>
      <c r="G129" s="271">
        <v>60.79</v>
      </c>
      <c r="H129" s="422">
        <f t="shared" si="10"/>
        <v>77.42</v>
      </c>
      <c r="I129" s="274">
        <f t="shared" si="11"/>
        <v>304.26</v>
      </c>
      <c r="J129" s="150"/>
    </row>
    <row r="130" spans="1:10" ht="63.75">
      <c r="A130" s="343" t="s">
        <v>1003</v>
      </c>
      <c r="B130" s="343">
        <v>91793</v>
      </c>
      <c r="C130" s="343" t="s">
        <v>21</v>
      </c>
      <c r="D130" s="388" t="s">
        <v>959</v>
      </c>
      <c r="E130" s="344">
        <v>6.39</v>
      </c>
      <c r="F130" s="343" t="s">
        <v>39</v>
      </c>
      <c r="G130" s="271">
        <v>91.39</v>
      </c>
      <c r="H130" s="273">
        <f t="shared" si="10"/>
        <v>116.39</v>
      </c>
      <c r="I130" s="274">
        <f t="shared" si="11"/>
        <v>743.73</v>
      </c>
      <c r="J130" s="150"/>
    </row>
    <row r="131" spans="1:10">
      <c r="A131" s="92">
        <v>77</v>
      </c>
      <c r="B131" s="93"/>
      <c r="C131" s="93"/>
      <c r="D131" s="94" t="s">
        <v>81</v>
      </c>
      <c r="E131" s="95"/>
      <c r="F131" s="93"/>
      <c r="G131" s="96"/>
      <c r="H131" s="155"/>
      <c r="I131" s="157">
        <f>SUM(I133:I138)</f>
        <v>1665.2</v>
      </c>
      <c r="J131" s="150"/>
    </row>
    <row r="132" spans="1:10">
      <c r="A132" s="97" t="s">
        <v>646</v>
      </c>
      <c r="B132" s="98"/>
      <c r="C132" s="98"/>
      <c r="D132" s="99" t="s">
        <v>83</v>
      </c>
      <c r="E132" s="100"/>
      <c r="F132" s="98"/>
      <c r="G132" s="101"/>
      <c r="H132" s="103"/>
      <c r="I132" s="160"/>
      <c r="J132" s="150"/>
    </row>
    <row r="133" spans="1:10" s="190" customFormat="1">
      <c r="A133" s="353" t="s">
        <v>647</v>
      </c>
      <c r="B133" s="353" t="s">
        <v>85</v>
      </c>
      <c r="C133" s="353" t="s">
        <v>51</v>
      </c>
      <c r="D133" s="363" t="s">
        <v>86</v>
      </c>
      <c r="E133" s="355">
        <v>0.2</v>
      </c>
      <c r="F133" s="353" t="s">
        <v>32</v>
      </c>
      <c r="G133" s="356">
        <f>'NÚCLEO 01'!$G$133</f>
        <v>135.91999999999999</v>
      </c>
      <c r="H133" s="386">
        <f t="shared" ref="H133:H134" si="12">ROUND(G133+(G133*$I$6),2)</f>
        <v>173.09</v>
      </c>
      <c r="I133" s="416">
        <f t="shared" ref="I133:I134" si="13">ROUND(H133*E133,2)</f>
        <v>34.619999999999997</v>
      </c>
      <c r="J133" s="221"/>
    </row>
    <row r="134" spans="1:10" s="190" customFormat="1">
      <c r="A134" s="353" t="s">
        <v>837</v>
      </c>
      <c r="B134" s="370" t="s">
        <v>88</v>
      </c>
      <c r="C134" s="370" t="s">
        <v>30</v>
      </c>
      <c r="D134" s="376" t="s">
        <v>89</v>
      </c>
      <c r="E134" s="371">
        <v>6.77</v>
      </c>
      <c r="F134" s="353" t="s">
        <v>22</v>
      </c>
      <c r="G134" s="356">
        <f>'NÚCLEO 01'!$G$134</f>
        <v>33.450000000000003</v>
      </c>
      <c r="H134" s="394">
        <f t="shared" si="12"/>
        <v>42.6</v>
      </c>
      <c r="I134" s="416">
        <f t="shared" si="13"/>
        <v>288.39999999999998</v>
      </c>
      <c r="J134" s="221"/>
    </row>
    <row r="135" spans="1:10" s="190" customFormat="1">
      <c r="A135" s="105" t="s">
        <v>648</v>
      </c>
      <c r="B135" s="161"/>
      <c r="C135" s="107"/>
      <c r="D135" s="162" t="s">
        <v>194</v>
      </c>
      <c r="E135" s="109"/>
      <c r="F135" s="83"/>
      <c r="G135" s="110"/>
      <c r="H135" s="163"/>
      <c r="I135" s="164"/>
      <c r="J135" s="221"/>
    </row>
    <row r="136" spans="1:10" s="190" customFormat="1" ht="38.25">
      <c r="A136" s="353" t="s">
        <v>649</v>
      </c>
      <c r="B136" s="353" t="s">
        <v>93</v>
      </c>
      <c r="C136" s="353" t="s">
        <v>30</v>
      </c>
      <c r="D136" s="361" t="s">
        <v>94</v>
      </c>
      <c r="E136" s="355">
        <v>7.45</v>
      </c>
      <c r="F136" s="353" t="s">
        <v>95</v>
      </c>
      <c r="G136" s="351">
        <f>'NÚCLEO 01'!$G$136</f>
        <v>74.72</v>
      </c>
      <c r="H136" s="386">
        <f t="shared" ref="H136" si="14">ROUND(G136+(G136*$I$6),2)</f>
        <v>95.16</v>
      </c>
      <c r="I136" s="416">
        <f t="shared" ref="I136" si="15">ROUND(H136*E136,2)</f>
        <v>708.94</v>
      </c>
      <c r="J136" s="221"/>
    </row>
    <row r="137" spans="1:10" s="190" customFormat="1">
      <c r="A137" s="105" t="s">
        <v>838</v>
      </c>
      <c r="B137" s="161"/>
      <c r="C137" s="107"/>
      <c r="D137" s="162" t="s">
        <v>195</v>
      </c>
      <c r="E137" s="109"/>
      <c r="F137" s="83"/>
      <c r="G137" s="110"/>
      <c r="H137" s="163"/>
      <c r="I137" s="164"/>
      <c r="J137" s="221"/>
    </row>
    <row r="138" spans="1:10" s="190" customFormat="1" ht="51">
      <c r="A138" s="353" t="s">
        <v>839</v>
      </c>
      <c r="B138" s="353" t="s">
        <v>99</v>
      </c>
      <c r="C138" s="353" t="s">
        <v>51</v>
      </c>
      <c r="D138" s="361" t="s">
        <v>100</v>
      </c>
      <c r="E138" s="355">
        <v>18.88</v>
      </c>
      <c r="F138" s="353" t="s">
        <v>22</v>
      </c>
      <c r="G138" s="372">
        <f>'NÚCLEO 01'!$G$138</f>
        <v>26.34</v>
      </c>
      <c r="H138" s="386">
        <f t="shared" ref="H138" si="16">ROUND(G138+(G138*$I$6),2)</f>
        <v>33.54</v>
      </c>
      <c r="I138" s="416">
        <f t="shared" ref="I138" si="17">ROUND(H138*E138,2)</f>
        <v>633.24</v>
      </c>
      <c r="J138" s="221"/>
    </row>
    <row r="139" spans="1:10">
      <c r="A139" s="92">
        <v>78</v>
      </c>
      <c r="B139" s="93"/>
      <c r="C139" s="93"/>
      <c r="D139" s="94" t="s">
        <v>101</v>
      </c>
      <c r="E139" s="95"/>
      <c r="F139" s="93"/>
      <c r="G139" s="96"/>
      <c r="H139" s="155"/>
      <c r="I139" s="157">
        <f>SUM(I141:I143)</f>
        <v>2854.81</v>
      </c>
      <c r="J139" s="150"/>
    </row>
    <row r="140" spans="1:10">
      <c r="A140" s="97" t="s">
        <v>650</v>
      </c>
      <c r="B140" s="98"/>
      <c r="C140" s="98"/>
      <c r="D140" s="99" t="s">
        <v>103</v>
      </c>
      <c r="E140" s="100"/>
      <c r="F140" s="98"/>
      <c r="G140" s="101"/>
      <c r="H140" s="103"/>
      <c r="I140" s="160"/>
      <c r="J140" s="150"/>
    </row>
    <row r="141" spans="1:10" s="190" customFormat="1" ht="25.5">
      <c r="A141" s="353" t="s">
        <v>651</v>
      </c>
      <c r="B141" s="353" t="s">
        <v>105</v>
      </c>
      <c r="C141" s="353" t="s">
        <v>51</v>
      </c>
      <c r="D141" s="361" t="s">
        <v>106</v>
      </c>
      <c r="E141" s="355">
        <v>3.08</v>
      </c>
      <c r="F141" s="353" t="s">
        <v>22</v>
      </c>
      <c r="G141" s="356">
        <f>'NÚCLEO 01'!$G$141</f>
        <v>678.81</v>
      </c>
      <c r="H141" s="386">
        <f t="shared" ref="H141" si="18">ROUND(G141+(G141*$I$6),2)</f>
        <v>864.46</v>
      </c>
      <c r="I141" s="416">
        <f t="shared" ref="I141" si="19">ROUND(H141*E141,2)</f>
        <v>2662.54</v>
      </c>
      <c r="J141" s="221"/>
    </row>
    <row r="142" spans="1:10" s="190" customFormat="1">
      <c r="A142" s="182" t="s">
        <v>652</v>
      </c>
      <c r="B142" s="174"/>
      <c r="C142" s="170"/>
      <c r="D142" s="185" t="s">
        <v>112</v>
      </c>
      <c r="E142" s="176"/>
      <c r="F142" s="170"/>
      <c r="G142" s="178"/>
      <c r="H142" s="178"/>
      <c r="I142" s="184"/>
      <c r="J142" s="221"/>
    </row>
    <row r="143" spans="1:10" s="190" customFormat="1" ht="25.5">
      <c r="A143" s="387" t="s">
        <v>653</v>
      </c>
      <c r="B143" s="387" t="s">
        <v>114</v>
      </c>
      <c r="C143" s="387" t="s">
        <v>51</v>
      </c>
      <c r="D143" s="388" t="s">
        <v>115</v>
      </c>
      <c r="E143" s="389">
        <v>1.1000000000000001</v>
      </c>
      <c r="F143" s="387" t="s">
        <v>39</v>
      </c>
      <c r="G143" s="396">
        <f>'NÚCLEO 01'!$G$143</f>
        <v>137.25</v>
      </c>
      <c r="H143" s="386">
        <f t="shared" ref="H143" si="20">ROUND(G143+(G143*$I$6),2)</f>
        <v>174.79</v>
      </c>
      <c r="I143" s="416">
        <f t="shared" ref="I143" si="21">ROUND(H143*E143,2)</f>
        <v>192.27</v>
      </c>
      <c r="J143" s="221"/>
    </row>
    <row r="144" spans="1:10">
      <c r="A144" s="58">
        <v>79</v>
      </c>
      <c r="B144" s="58"/>
      <c r="C144" s="58"/>
      <c r="D144" s="59" t="s">
        <v>121</v>
      </c>
      <c r="E144" s="60"/>
      <c r="F144" s="58"/>
      <c r="G144" s="61"/>
      <c r="H144" s="61"/>
      <c r="I144" s="62">
        <f>SUM(I146:I150)</f>
        <v>2334.54</v>
      </c>
      <c r="J144" s="150"/>
    </row>
    <row r="145" spans="1:10">
      <c r="A145" s="63" t="s">
        <v>654</v>
      </c>
      <c r="B145" s="37"/>
      <c r="C145" s="37"/>
      <c r="D145" s="64" t="s">
        <v>265</v>
      </c>
      <c r="E145" s="43"/>
      <c r="F145" s="37"/>
      <c r="G145" s="53"/>
      <c r="H145" s="53"/>
      <c r="I145" s="81"/>
      <c r="J145" s="150"/>
    </row>
    <row r="146" spans="1:10" s="190" customFormat="1">
      <c r="A146" s="281" t="s">
        <v>655</v>
      </c>
      <c r="B146" s="281" t="s">
        <v>230</v>
      </c>
      <c r="C146" s="281" t="s">
        <v>30</v>
      </c>
      <c r="D146" s="289" t="s">
        <v>231</v>
      </c>
      <c r="E146" s="284">
        <v>1</v>
      </c>
      <c r="F146" s="281" t="s">
        <v>15</v>
      </c>
      <c r="G146" s="306">
        <f>'NÚCLEO 01'!$G$146</f>
        <v>1211.57</v>
      </c>
      <c r="H146" s="386">
        <f t="shared" ref="H146" si="22">ROUND(G146+(G146*$I$6),2)</f>
        <v>1542.93</v>
      </c>
      <c r="I146" s="327">
        <f>ROUND(H146*E146,2)</f>
        <v>1542.93</v>
      </c>
      <c r="J146" s="221"/>
    </row>
    <row r="147" spans="1:10" s="190" customFormat="1">
      <c r="A147" s="191" t="s">
        <v>840</v>
      </c>
      <c r="B147" s="192"/>
      <c r="C147" s="192"/>
      <c r="D147" s="193" t="s">
        <v>234</v>
      </c>
      <c r="E147" s="187"/>
      <c r="F147" s="192"/>
      <c r="G147" s="188"/>
      <c r="H147" s="188"/>
      <c r="I147" s="194"/>
      <c r="J147" s="221"/>
    </row>
    <row r="148" spans="1:10" s="190" customFormat="1">
      <c r="A148" s="281" t="s">
        <v>699</v>
      </c>
      <c r="B148" s="281" t="s">
        <v>127</v>
      </c>
      <c r="C148" s="281" t="s">
        <v>30</v>
      </c>
      <c r="D148" s="289" t="s">
        <v>128</v>
      </c>
      <c r="E148" s="284">
        <v>1</v>
      </c>
      <c r="F148" s="281" t="s">
        <v>15</v>
      </c>
      <c r="G148" s="306">
        <f>'NÚCLEO 01'!$G$148</f>
        <v>563.65</v>
      </c>
      <c r="H148" s="386">
        <f t="shared" ref="H148" si="23">ROUND(G148+(G148*$I$6),2)</f>
        <v>717.81</v>
      </c>
      <c r="I148" s="327">
        <f>ROUND(H148*E148,2)</f>
        <v>717.81</v>
      </c>
      <c r="J148" s="221"/>
    </row>
    <row r="149" spans="1:10" s="190" customFormat="1">
      <c r="A149" s="191" t="s">
        <v>841</v>
      </c>
      <c r="B149" s="192"/>
      <c r="C149" s="192"/>
      <c r="D149" s="193" t="s">
        <v>273</v>
      </c>
      <c r="E149" s="187"/>
      <c r="F149" s="192"/>
      <c r="G149" s="188"/>
      <c r="H149" s="188"/>
      <c r="I149" s="194"/>
      <c r="J149" s="221"/>
    </row>
    <row r="150" spans="1:10" s="190" customFormat="1">
      <c r="A150" s="281" t="s">
        <v>842</v>
      </c>
      <c r="B150" s="281" t="s">
        <v>274</v>
      </c>
      <c r="C150" s="281" t="s">
        <v>51</v>
      </c>
      <c r="D150" s="289" t="s">
        <v>275</v>
      </c>
      <c r="E150" s="284">
        <v>1</v>
      </c>
      <c r="F150" s="281" t="s">
        <v>15</v>
      </c>
      <c r="G150" s="304">
        <f>'NÚCLEO 01'!$G$150</f>
        <v>57.95</v>
      </c>
      <c r="H150" s="394">
        <f t="shared" ref="H150" si="24">ROUND(G150+(G150*$I$6),2)</f>
        <v>73.8</v>
      </c>
      <c r="I150" s="327">
        <f>ROUND(H150*E150,2)</f>
        <v>73.8</v>
      </c>
      <c r="J150" s="221"/>
    </row>
    <row r="151" spans="1:10">
      <c r="A151" s="93">
        <v>80</v>
      </c>
      <c r="B151" s="93"/>
      <c r="C151" s="93"/>
      <c r="D151" s="94" t="s">
        <v>129</v>
      </c>
      <c r="E151" s="95"/>
      <c r="F151" s="93"/>
      <c r="G151" s="96"/>
      <c r="H151" s="155"/>
      <c r="I151" s="157">
        <f>SUM(I153:I155)</f>
        <v>745.81</v>
      </c>
      <c r="J151" s="150"/>
    </row>
    <row r="152" spans="1:10" s="190" customFormat="1">
      <c r="A152" s="225" t="s">
        <v>656</v>
      </c>
      <c r="B152" s="226"/>
      <c r="C152" s="226"/>
      <c r="D152" s="227" t="s">
        <v>266</v>
      </c>
      <c r="E152" s="228"/>
      <c r="F152" s="226"/>
      <c r="G152" s="229"/>
      <c r="H152" s="163"/>
      <c r="I152" s="164"/>
      <c r="J152" s="221"/>
    </row>
    <row r="153" spans="1:10" s="190" customFormat="1">
      <c r="A153" s="353" t="s">
        <v>657</v>
      </c>
      <c r="B153" s="411" t="s">
        <v>219</v>
      </c>
      <c r="C153" s="353" t="s">
        <v>30</v>
      </c>
      <c r="D153" s="374" t="s">
        <v>220</v>
      </c>
      <c r="E153" s="355">
        <v>2</v>
      </c>
      <c r="F153" s="353" t="s">
        <v>15</v>
      </c>
      <c r="G153" s="356">
        <f>'NÚCLEO 01'!$G$153</f>
        <v>141.62</v>
      </c>
      <c r="H153" s="394">
        <f t="shared" ref="H153:H155" si="25">ROUND(G153+(G153*$I$6),2)</f>
        <v>180.35</v>
      </c>
      <c r="I153" s="416">
        <f>ROUND(E153*H153,2)</f>
        <v>360.7</v>
      </c>
      <c r="J153" s="221"/>
    </row>
    <row r="154" spans="1:10" s="190" customFormat="1">
      <c r="A154" s="308" t="s">
        <v>843</v>
      </c>
      <c r="B154" s="309" t="s">
        <v>631</v>
      </c>
      <c r="C154" s="308" t="s">
        <v>30</v>
      </c>
      <c r="D154" s="310" t="s">
        <v>632</v>
      </c>
      <c r="E154" s="311">
        <v>1</v>
      </c>
      <c r="F154" s="308" t="s">
        <v>15</v>
      </c>
      <c r="G154" s="356">
        <f>'NÚCLEO 01'!$G$154</f>
        <v>127.3</v>
      </c>
      <c r="H154" s="394">
        <f t="shared" si="25"/>
        <v>162.12</v>
      </c>
      <c r="I154" s="314">
        <f>ROUND(H154*E154,2)</f>
        <v>162.12</v>
      </c>
      <c r="J154" s="221"/>
    </row>
    <row r="155" spans="1:10" s="190" customFormat="1">
      <c r="A155" s="308" t="s">
        <v>844</v>
      </c>
      <c r="B155" s="309" t="s">
        <v>628</v>
      </c>
      <c r="C155" s="308" t="s">
        <v>30</v>
      </c>
      <c r="D155" s="315" t="s">
        <v>629</v>
      </c>
      <c r="E155" s="311">
        <v>3</v>
      </c>
      <c r="F155" s="308" t="s">
        <v>15</v>
      </c>
      <c r="G155" s="356">
        <f>'NÚCLEO 01'!$G$155</f>
        <v>58.37</v>
      </c>
      <c r="H155" s="394">
        <f t="shared" si="25"/>
        <v>74.33</v>
      </c>
      <c r="I155" s="314">
        <f>ROUND(H155*E155,2)</f>
        <v>222.99</v>
      </c>
      <c r="J155" s="221"/>
    </row>
    <row r="156" spans="1:10">
      <c r="A156" s="93">
        <v>81</v>
      </c>
      <c r="B156" s="93"/>
      <c r="C156" s="93"/>
      <c r="D156" s="94" t="s">
        <v>221</v>
      </c>
      <c r="E156" s="95"/>
      <c r="F156" s="93"/>
      <c r="G156" s="96"/>
      <c r="H156" s="155"/>
      <c r="I156" s="157">
        <f>SUM(I158:I158)</f>
        <v>1759.78</v>
      </c>
      <c r="J156" s="150"/>
    </row>
    <row r="157" spans="1:10">
      <c r="A157" s="102" t="s">
        <v>658</v>
      </c>
      <c r="B157" s="98"/>
      <c r="C157" s="98"/>
      <c r="D157" s="99" t="s">
        <v>222</v>
      </c>
      <c r="E157" s="100"/>
      <c r="F157" s="98"/>
      <c r="G157" s="101"/>
      <c r="H157" s="103"/>
      <c r="I157" s="160"/>
      <c r="J157" s="150"/>
    </row>
    <row r="158" spans="1:10" s="190" customFormat="1">
      <c r="A158" s="353" t="s">
        <v>659</v>
      </c>
      <c r="B158" s="373">
        <f>COMPOSIÇÕES!$A$56</f>
        <v>6</v>
      </c>
      <c r="C158" s="353" t="str">
        <f>COMPOSIÇÕES!$E$56</f>
        <v>COMPOSIÇÃO</v>
      </c>
      <c r="D158" s="375" t="str">
        <f>COMPOSIÇÕES!$C$56</f>
        <v>BANHEIRA EM FIBRA DE VIDRO 0,80X0,42X0,20 DE EMBUTIR</v>
      </c>
      <c r="E158" s="355">
        <v>2</v>
      </c>
      <c r="F158" s="353" t="str">
        <f>COMPOSIÇÕES!$D$56</f>
        <v>UN</v>
      </c>
      <c r="G158" s="356">
        <f>COMPOSIÇÕES!$G$56</f>
        <v>690.92000000000007</v>
      </c>
      <c r="H158" s="313">
        <f>ROUND(G158+(G158*$I$6),2)</f>
        <v>879.89</v>
      </c>
      <c r="I158" s="300">
        <f>ROUND(E158*H158,2)</f>
        <v>1759.78</v>
      </c>
      <c r="J158" s="221"/>
    </row>
    <row r="159" spans="1:10">
      <c r="A159" s="93">
        <v>82</v>
      </c>
      <c r="B159" s="93"/>
      <c r="C159" s="93"/>
      <c r="D159" s="94" t="s">
        <v>141</v>
      </c>
      <c r="E159" s="95"/>
      <c r="F159" s="93"/>
      <c r="G159" s="96"/>
      <c r="H159" s="155"/>
      <c r="I159" s="157">
        <f>SUM(I161:I166)</f>
        <v>672.8</v>
      </c>
      <c r="J159" s="150"/>
    </row>
    <row r="160" spans="1:10" s="190" customFormat="1">
      <c r="A160" s="225" t="s">
        <v>660</v>
      </c>
      <c r="B160" s="226"/>
      <c r="C160" s="226"/>
      <c r="D160" s="227" t="s">
        <v>143</v>
      </c>
      <c r="E160" s="228"/>
      <c r="F160" s="226"/>
      <c r="G160" s="229"/>
      <c r="H160" s="163"/>
      <c r="I160" s="164"/>
      <c r="J160" s="221"/>
    </row>
    <row r="161" spans="1:10" s="190" customFormat="1">
      <c r="A161" s="353" t="s">
        <v>661</v>
      </c>
      <c r="B161" s="353" t="s">
        <v>145</v>
      </c>
      <c r="C161" s="353" t="s">
        <v>51</v>
      </c>
      <c r="D161" s="376" t="s">
        <v>146</v>
      </c>
      <c r="E161" s="355">
        <v>12.33</v>
      </c>
      <c r="F161" s="353" t="s">
        <v>22</v>
      </c>
      <c r="G161" s="356">
        <f>'NÚCLEO 01'!$G$161</f>
        <v>24.63</v>
      </c>
      <c r="H161" s="313">
        <f>ROUND(G161+(G161*$I$6),2)</f>
        <v>31.37</v>
      </c>
      <c r="I161" s="300">
        <f>ROUND(E161*H161,2)</f>
        <v>386.79</v>
      </c>
      <c r="J161" s="221"/>
    </row>
    <row r="162" spans="1:10" s="190" customFormat="1">
      <c r="A162" s="105" t="s">
        <v>848</v>
      </c>
      <c r="B162" s="105"/>
      <c r="C162" s="105"/>
      <c r="D162" s="162" t="s">
        <v>148</v>
      </c>
      <c r="E162" s="112"/>
      <c r="F162" s="113"/>
      <c r="G162" s="114"/>
      <c r="H162" s="163"/>
      <c r="I162" s="164"/>
      <c r="J162" s="221"/>
    </row>
    <row r="163" spans="1:10" s="190" customFormat="1">
      <c r="A163" s="353" t="s">
        <v>849</v>
      </c>
      <c r="B163" s="370" t="s">
        <v>150</v>
      </c>
      <c r="C163" s="353" t="s">
        <v>51</v>
      </c>
      <c r="D163" s="376" t="s">
        <v>151</v>
      </c>
      <c r="E163" s="355">
        <v>6.6</v>
      </c>
      <c r="F163" s="353" t="s">
        <v>22</v>
      </c>
      <c r="G163" s="356">
        <f>'NÚCLEO 01'!$G$163</f>
        <v>23.41</v>
      </c>
      <c r="H163" s="313">
        <f>ROUND(G163+(G163*$I$6),2)</f>
        <v>29.81</v>
      </c>
      <c r="I163" s="300">
        <f>ROUND(E163*H163,2)</f>
        <v>196.75</v>
      </c>
      <c r="J163" s="221"/>
    </row>
    <row r="164" spans="1:10" s="190" customFormat="1">
      <c r="A164" s="105" t="s">
        <v>850</v>
      </c>
      <c r="B164" s="111"/>
      <c r="C164" s="105"/>
      <c r="D164" s="108" t="s">
        <v>152</v>
      </c>
      <c r="E164" s="112"/>
      <c r="F164" s="113"/>
      <c r="G164" s="114"/>
      <c r="H164" s="104"/>
      <c r="I164" s="119"/>
      <c r="J164" s="221"/>
    </row>
    <row r="165" spans="1:10" s="190" customFormat="1" ht="26.25">
      <c r="A165" s="379" t="s">
        <v>851</v>
      </c>
      <c r="B165" s="380" t="s">
        <v>759</v>
      </c>
      <c r="C165" s="379" t="s">
        <v>30</v>
      </c>
      <c r="D165" s="381" t="s">
        <v>760</v>
      </c>
      <c r="E165" s="325">
        <v>2.4</v>
      </c>
      <c r="F165" s="379" t="s">
        <v>22</v>
      </c>
      <c r="G165" s="326">
        <f>'NÚCLEO 01'!$G$165</f>
        <v>5.14</v>
      </c>
      <c r="H165" s="313">
        <f t="shared" ref="H165:H166" si="26">ROUND(G165+(G165*$I$6),2)</f>
        <v>6.55</v>
      </c>
      <c r="I165" s="300">
        <f t="shared" ref="I165:I166" si="27">ROUND(E165*H165,2)</f>
        <v>15.72</v>
      </c>
      <c r="J165" s="221"/>
    </row>
    <row r="166" spans="1:10" s="190" customFormat="1" ht="26.25">
      <c r="A166" s="353" t="s">
        <v>852</v>
      </c>
      <c r="B166" s="352" t="s">
        <v>762</v>
      </c>
      <c r="C166" s="353" t="s">
        <v>30</v>
      </c>
      <c r="D166" s="376" t="s">
        <v>763</v>
      </c>
      <c r="E166" s="355">
        <v>2.4</v>
      </c>
      <c r="F166" s="353" t="s">
        <v>22</v>
      </c>
      <c r="G166" s="326">
        <f>'NÚCLEO 01'!$G$166</f>
        <v>24.06</v>
      </c>
      <c r="H166" s="313">
        <f t="shared" si="26"/>
        <v>30.64</v>
      </c>
      <c r="I166" s="300">
        <f t="shared" si="27"/>
        <v>73.540000000000006</v>
      </c>
      <c r="J166" s="221"/>
    </row>
    <row r="167" spans="1:10">
      <c r="A167" s="93">
        <v>83</v>
      </c>
      <c r="B167" s="93"/>
      <c r="C167" s="93"/>
      <c r="D167" s="94" t="s">
        <v>152</v>
      </c>
      <c r="E167" s="95"/>
      <c r="F167" s="93"/>
      <c r="G167" s="96"/>
      <c r="H167" s="155"/>
      <c r="I167" s="157">
        <f>SUM(I169:I171)</f>
        <v>1371.71</v>
      </c>
      <c r="J167" s="150"/>
    </row>
    <row r="168" spans="1:10" s="190" customFormat="1">
      <c r="A168" s="225" t="s">
        <v>662</v>
      </c>
      <c r="B168" s="226"/>
      <c r="C168" s="226"/>
      <c r="D168" s="227" t="s">
        <v>154</v>
      </c>
      <c r="E168" s="228"/>
      <c r="F168" s="226"/>
      <c r="G168" s="229"/>
      <c r="H168" s="163"/>
      <c r="I168" s="164"/>
      <c r="J168" s="221"/>
    </row>
    <row r="169" spans="1:10" s="190" customFormat="1">
      <c r="A169" s="353" t="s">
        <v>663</v>
      </c>
      <c r="B169" s="353" t="s">
        <v>223</v>
      </c>
      <c r="C169" s="353" t="s">
        <v>51</v>
      </c>
      <c r="D169" s="376" t="s">
        <v>224</v>
      </c>
      <c r="E169" s="355">
        <v>1.1000000000000001</v>
      </c>
      <c r="F169" s="353" t="s">
        <v>22</v>
      </c>
      <c r="G169" s="356">
        <f>'NÚCLEO 01'!$G$169</f>
        <v>929.46</v>
      </c>
      <c r="H169" s="313">
        <f t="shared" ref="H169" si="28">ROUND(G169+(G169*$I$6),2)</f>
        <v>1183.67</v>
      </c>
      <c r="I169" s="300">
        <f t="shared" ref="I169" si="29">ROUND(E169*H169,2)</f>
        <v>1302.04</v>
      </c>
      <c r="J169" s="221"/>
    </row>
    <row r="170" spans="1:10" s="190" customFormat="1">
      <c r="A170" s="414" t="s">
        <v>664</v>
      </c>
      <c r="B170" s="414"/>
      <c r="C170" s="414"/>
      <c r="D170" s="415" t="s">
        <v>779</v>
      </c>
      <c r="E170" s="223"/>
      <c r="F170" s="222"/>
      <c r="G170" s="224"/>
      <c r="H170" s="230"/>
      <c r="I170" s="189"/>
      <c r="J170" s="221"/>
    </row>
    <row r="171" spans="1:10" s="190" customFormat="1">
      <c r="A171" s="353" t="s">
        <v>665</v>
      </c>
      <c r="B171" s="353">
        <f>COMPOSIÇÕES!$A$64</f>
        <v>7</v>
      </c>
      <c r="C171" s="353" t="str">
        <f>COMPOSIÇÕES!$E$64</f>
        <v>COMPOSIÇÃO</v>
      </c>
      <c r="D171" s="376" t="str">
        <f>COMPOSIÇÕES!$C$64</f>
        <v>REVISÃO E REPARO EM ESQUADRIAS DE FERRO</v>
      </c>
      <c r="E171" s="355">
        <v>1.2</v>
      </c>
      <c r="F171" s="353" t="str">
        <f>COMPOSIÇÕES!$D$64</f>
        <v>M²</v>
      </c>
      <c r="G171" s="356">
        <f>COMPOSIÇÕES!$G$64</f>
        <v>45.59</v>
      </c>
      <c r="H171" s="313">
        <f t="shared" ref="H171" si="30">ROUND(G171+(G171*$I$6),2)</f>
        <v>58.06</v>
      </c>
      <c r="I171" s="300">
        <f t="shared" ref="I171" si="31">ROUND(E171*H171,2)</f>
        <v>69.67</v>
      </c>
      <c r="J171" s="221"/>
    </row>
    <row r="172" spans="1:10">
      <c r="A172" s="93">
        <v>84</v>
      </c>
      <c r="B172" s="93"/>
      <c r="C172" s="93"/>
      <c r="D172" s="94" t="s">
        <v>164</v>
      </c>
      <c r="E172" s="95"/>
      <c r="F172" s="93"/>
      <c r="G172" s="96"/>
      <c r="H172" s="155"/>
      <c r="I172" s="157">
        <f>SUM(I173:I179)</f>
        <v>175.88</v>
      </c>
      <c r="J172" s="150"/>
    </row>
    <row r="173" spans="1:10">
      <c r="A173" s="102" t="s">
        <v>666</v>
      </c>
      <c r="B173" s="98"/>
      <c r="C173" s="98"/>
      <c r="D173" s="99" t="s">
        <v>166</v>
      </c>
      <c r="E173" s="100"/>
      <c r="F173" s="98"/>
      <c r="G173" s="101"/>
      <c r="H173" s="103"/>
      <c r="I173" s="103"/>
      <c r="J173" s="150"/>
    </row>
    <row r="174" spans="1:10" ht="26.25">
      <c r="A174" s="298" t="s">
        <v>667</v>
      </c>
      <c r="B174" s="298">
        <f>COMPOSIÇÕES!$A$21</f>
        <v>2</v>
      </c>
      <c r="C174" s="298" t="str">
        <f>COMPOSIÇÕES!$E$21</f>
        <v>COMPOSIÇÃO</v>
      </c>
      <c r="D174" s="324" t="str">
        <f>COMPOSIÇÕES!$C$21</f>
        <v>TOMADA 2P+T PADRAO NBR 14136 CORRENTE 20A-250V E INTERRUPTOR 1 TECLA COM ESPELHO 4'X2'</v>
      </c>
      <c r="E174" s="325">
        <v>1</v>
      </c>
      <c r="F174" s="298" t="str">
        <f>COMPOSIÇÕES!$D$11</f>
        <v>UN</v>
      </c>
      <c r="G174" s="326">
        <f>COMPOSIÇÕES!$G$21</f>
        <v>42.459999999999994</v>
      </c>
      <c r="H174" s="313">
        <f t="shared" ref="H174" si="32">ROUND(G174+(G174*$I$6),2)</f>
        <v>54.07</v>
      </c>
      <c r="I174" s="327">
        <f t="shared" ref="I174:I175" si="33">ROUND(H174*E174,2)</f>
        <v>54.07</v>
      </c>
      <c r="J174" s="150"/>
    </row>
    <row r="175" spans="1:10">
      <c r="A175" s="298" t="s">
        <v>845</v>
      </c>
      <c r="B175" s="329" t="s">
        <v>538</v>
      </c>
      <c r="C175" s="329" t="s">
        <v>51</v>
      </c>
      <c r="D175" s="330" t="s">
        <v>539</v>
      </c>
      <c r="E175" s="331">
        <v>2</v>
      </c>
      <c r="F175" s="329" t="s">
        <v>15</v>
      </c>
      <c r="G175" s="332">
        <f>'NÚCLEO 01'!G173</f>
        <v>4.1399999999999997</v>
      </c>
      <c r="H175" s="313">
        <f>ROUND(G175+(G175*$I$6),2)</f>
        <v>5.27</v>
      </c>
      <c r="I175" s="327">
        <f t="shared" si="33"/>
        <v>10.54</v>
      </c>
      <c r="J175" s="150"/>
    </row>
    <row r="176" spans="1:10">
      <c r="A176" s="211" t="s">
        <v>668</v>
      </c>
      <c r="B176" s="98"/>
      <c r="C176" s="98"/>
      <c r="D176" s="99" t="s">
        <v>169</v>
      </c>
      <c r="E176" s="100"/>
      <c r="F176" s="98"/>
      <c r="G176" s="101"/>
      <c r="H176" s="103"/>
      <c r="I176" s="103"/>
      <c r="J176" s="150"/>
    </row>
    <row r="177" spans="1:10" ht="26.25">
      <c r="A177" s="333" t="s">
        <v>669</v>
      </c>
      <c r="B177" s="298" t="s">
        <v>617</v>
      </c>
      <c r="C177" s="298" t="s">
        <v>51</v>
      </c>
      <c r="D177" s="324" t="s">
        <v>618</v>
      </c>
      <c r="E177" s="325">
        <v>1</v>
      </c>
      <c r="F177" s="298" t="s">
        <v>15</v>
      </c>
      <c r="G177" s="326">
        <f>'NÚCLEO 01'!$G$175</f>
        <v>14.93</v>
      </c>
      <c r="H177" s="313">
        <f>ROUND(G177+(G177*$I$6),2)</f>
        <v>19.010000000000002</v>
      </c>
      <c r="I177" s="327">
        <f>ROUND(H177*E177,2)</f>
        <v>19.010000000000002</v>
      </c>
      <c r="J177" s="150"/>
    </row>
    <row r="178" spans="1:10">
      <c r="A178" s="211" t="s">
        <v>846</v>
      </c>
      <c r="B178" s="212"/>
      <c r="C178" s="212"/>
      <c r="D178" s="213" t="s">
        <v>397</v>
      </c>
      <c r="E178" s="214"/>
      <c r="F178" s="212"/>
      <c r="G178" s="199"/>
      <c r="H178" s="215"/>
      <c r="I178" s="198"/>
      <c r="J178" s="150"/>
    </row>
    <row r="179" spans="1:10">
      <c r="A179" s="334" t="s">
        <v>847</v>
      </c>
      <c r="B179" s="334">
        <f>COMPOSIÇÕES!$A$31</f>
        <v>3</v>
      </c>
      <c r="C179" s="334" t="str">
        <f>COMPOSIÇÕES!$E$31</f>
        <v>COMPOSIÇÃO</v>
      </c>
      <c r="D179" s="335" t="str">
        <f>COMPOSIÇÕES!$C$31</f>
        <v>RECOLOCAÇÃO DE CHUVEIRO</v>
      </c>
      <c r="E179" s="336">
        <v>2</v>
      </c>
      <c r="F179" s="334" t="str">
        <f>COMPOSIÇÕES!$D$31</f>
        <v>UN</v>
      </c>
      <c r="G179" s="337">
        <f>COMPOSIÇÕES!$G$31</f>
        <v>36.22</v>
      </c>
      <c r="H179" s="313">
        <f>ROUND(G179+(G179*$I$6),2)</f>
        <v>46.13</v>
      </c>
      <c r="I179" s="338">
        <f>ROUND(H179*E179,2)</f>
        <v>92.26</v>
      </c>
      <c r="J179" s="150"/>
    </row>
    <row r="180" spans="1:10">
      <c r="A180" s="58">
        <v>85</v>
      </c>
      <c r="B180" s="58"/>
      <c r="C180" s="58"/>
      <c r="D180" s="59" t="s">
        <v>171</v>
      </c>
      <c r="E180" s="60"/>
      <c r="F180" s="58"/>
      <c r="G180" s="61"/>
      <c r="H180" s="61"/>
      <c r="I180" s="62">
        <f>SUM(I181:I183)</f>
        <v>279.29999999999995</v>
      </c>
    </row>
    <row r="181" spans="1:10">
      <c r="A181" s="146" t="s">
        <v>670</v>
      </c>
      <c r="B181" s="146"/>
      <c r="C181" s="146"/>
      <c r="D181" s="71" t="s">
        <v>180</v>
      </c>
      <c r="E181" s="149"/>
      <c r="F181" s="45"/>
      <c r="G181" s="46"/>
      <c r="H181" s="65"/>
      <c r="I181" s="147"/>
    </row>
    <row r="182" spans="1:10" s="190" customFormat="1">
      <c r="A182" s="390" t="s">
        <v>671</v>
      </c>
      <c r="B182" s="390" t="s">
        <v>182</v>
      </c>
      <c r="C182" s="390" t="s">
        <v>51</v>
      </c>
      <c r="D182" s="408" t="s">
        <v>183</v>
      </c>
      <c r="E182" s="407">
        <v>2</v>
      </c>
      <c r="F182" s="390" t="s">
        <v>15</v>
      </c>
      <c r="G182" s="388">
        <f>'NÚCLEO 01'!$G$182</f>
        <v>63.18</v>
      </c>
      <c r="H182" s="386">
        <f>ROUND(G182+(G182*$I$6),2)</f>
        <v>80.459999999999994</v>
      </c>
      <c r="I182" s="327">
        <f>ROUND(H182*E182,2)</f>
        <v>160.91999999999999</v>
      </c>
    </row>
    <row r="183" spans="1:10" s="190" customFormat="1">
      <c r="A183" s="390" t="s">
        <v>672</v>
      </c>
      <c r="B183" s="390" t="s">
        <v>185</v>
      </c>
      <c r="C183" s="390" t="s">
        <v>51</v>
      </c>
      <c r="D183" s="388" t="s">
        <v>186</v>
      </c>
      <c r="E183" s="407">
        <v>2</v>
      </c>
      <c r="F183" s="390" t="s">
        <v>15</v>
      </c>
      <c r="G183" s="388">
        <f>'NÚCLEO 01'!$G$183</f>
        <v>46.48</v>
      </c>
      <c r="H183" s="386">
        <f>ROUND(G183+(G183*$I$6),2)</f>
        <v>59.19</v>
      </c>
      <c r="I183" s="327">
        <f>ROUND(H183*E183,2)</f>
        <v>118.38</v>
      </c>
      <c r="J183" s="221"/>
    </row>
    <row r="184" spans="1:10">
      <c r="A184" s="165"/>
      <c r="B184" s="165"/>
      <c r="C184" s="165"/>
      <c r="D184" s="128"/>
      <c r="E184" s="166"/>
      <c r="F184" s="165"/>
      <c r="G184" s="128"/>
      <c r="H184" s="130"/>
      <c r="I184" s="131"/>
      <c r="J184" s="150"/>
    </row>
    <row r="185" spans="1:10">
      <c r="A185" s="165"/>
      <c r="B185" s="165"/>
      <c r="C185" s="165"/>
      <c r="D185" s="128"/>
      <c r="E185" s="166"/>
      <c r="F185" s="165"/>
      <c r="G185" s="128"/>
      <c r="H185" s="130"/>
      <c r="I185" s="131"/>
      <c r="J185" s="150"/>
    </row>
    <row r="186" spans="1:10">
      <c r="A186" s="165"/>
      <c r="B186" s="165"/>
      <c r="C186" s="165"/>
      <c r="D186" s="128"/>
      <c r="E186" s="166"/>
      <c r="F186" s="165"/>
      <c r="G186" s="128"/>
      <c r="H186" s="130"/>
      <c r="I186" s="131"/>
      <c r="J186" s="150"/>
    </row>
    <row r="187" spans="1:10">
      <c r="A187" s="165"/>
      <c r="B187" s="165"/>
      <c r="C187" s="165"/>
      <c r="D187" s="128"/>
      <c r="E187" s="166"/>
      <c r="F187" s="165"/>
      <c r="G187" s="128"/>
      <c r="H187" s="130"/>
      <c r="I187" s="131"/>
      <c r="J187" s="150"/>
    </row>
    <row r="188" spans="1:10">
      <c r="A188" s="165"/>
      <c r="B188" s="165"/>
      <c r="C188" s="165"/>
      <c r="D188" s="128"/>
      <c r="E188" s="166"/>
      <c r="F188" s="165"/>
      <c r="G188" s="128"/>
      <c r="H188" s="130"/>
      <c r="I188" s="131"/>
      <c r="J188" s="150"/>
    </row>
    <row r="189" spans="1:10">
      <c r="A189" s="165"/>
      <c r="B189" s="165"/>
      <c r="C189" s="165"/>
      <c r="D189" s="128"/>
      <c r="E189" s="166"/>
      <c r="F189" s="165"/>
      <c r="G189" s="128"/>
      <c r="H189" s="130"/>
      <c r="I189" s="131"/>
      <c r="J189" s="150"/>
    </row>
    <row r="190" spans="1:10">
      <c r="A190" s="165"/>
      <c r="B190" s="165"/>
      <c r="C190" s="165"/>
      <c r="D190" s="128"/>
      <c r="E190" s="166"/>
      <c r="F190" s="165"/>
      <c r="G190" s="128"/>
      <c r="H190" s="130"/>
      <c r="I190" s="131"/>
      <c r="J190" s="150"/>
    </row>
    <row r="191" spans="1:10">
      <c r="A191" s="165"/>
      <c r="B191" s="165"/>
      <c r="C191" s="165"/>
      <c r="D191" s="128"/>
      <c r="E191" s="166"/>
      <c r="F191" s="165"/>
      <c r="G191" s="128"/>
      <c r="H191" s="130"/>
      <c r="I191" s="131"/>
      <c r="J191" s="150"/>
    </row>
    <row r="192" spans="1:10">
      <c r="A192" s="165"/>
      <c r="B192" s="165"/>
      <c r="C192" s="165"/>
      <c r="D192" s="128"/>
      <c r="E192" s="166"/>
      <c r="F192" s="165"/>
      <c r="G192" s="128"/>
      <c r="H192" s="130"/>
      <c r="I192" s="131"/>
      <c r="J192" s="150"/>
    </row>
    <row r="193" spans="1:10">
      <c r="A193" s="165"/>
      <c r="B193" s="165"/>
      <c r="C193" s="165"/>
      <c r="D193" s="128"/>
      <c r="E193" s="166"/>
      <c r="F193" s="165"/>
      <c r="G193" s="128"/>
      <c r="H193" s="130"/>
      <c r="I193" s="131"/>
      <c r="J193" s="150"/>
    </row>
    <row r="194" spans="1:10">
      <c r="A194" s="165"/>
      <c r="B194" s="165"/>
      <c r="C194" s="165"/>
      <c r="D194" s="128"/>
      <c r="E194" s="166"/>
      <c r="F194" s="165"/>
      <c r="G194" s="128"/>
      <c r="H194" s="130"/>
      <c r="I194" s="131"/>
      <c r="J194" s="150"/>
    </row>
    <row r="195" spans="1:10">
      <c r="A195" s="165"/>
      <c r="B195" s="165"/>
      <c r="C195" s="165"/>
      <c r="D195" s="128"/>
      <c r="E195" s="166"/>
      <c r="F195" s="165"/>
      <c r="G195" s="128"/>
      <c r="H195" s="130"/>
      <c r="I195" s="131"/>
    </row>
    <row r="197" spans="1:10">
      <c r="I197" s="168"/>
    </row>
  </sheetData>
  <mergeCells count="7">
    <mergeCell ref="A8:B8"/>
    <mergeCell ref="C8:F8"/>
    <mergeCell ref="A1:I4"/>
    <mergeCell ref="A6:B6"/>
    <mergeCell ref="C6:G6"/>
    <mergeCell ref="A7:B7"/>
    <mergeCell ref="C7:G7"/>
  </mergeCells>
  <phoneticPr fontId="13" type="noConversion"/>
  <conditionalFormatting sqref="G10">
    <cfRule type="cellIs" dxfId="5" priority="4" operator="equal">
      <formula>0</formula>
    </cfRule>
  </conditionalFormatting>
  <conditionalFormatting sqref="H102:I102">
    <cfRule type="cellIs" dxfId="4" priority="6" operator="equal">
      <formula>0</formula>
    </cfRule>
  </conditionalFormatting>
  <conditionalFormatting sqref="H89:I89">
    <cfRule type="cellIs" dxfId="3" priority="1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519F7-0CA9-4F94-B5AD-006DA6F14115}">
  <dimension ref="A1:R197"/>
  <sheetViews>
    <sheetView zoomScale="79" zoomScaleNormal="79" workbookViewId="0">
      <selection activeCell="I186" sqref="A13:I186"/>
    </sheetView>
  </sheetViews>
  <sheetFormatPr defaultColWidth="11.85546875" defaultRowHeight="15"/>
  <cols>
    <col min="1" max="2" width="11.85546875" style="120"/>
    <col min="3" max="3" width="16.28515625" style="120" customWidth="1"/>
    <col min="4" max="4" width="58.28515625" style="120" customWidth="1"/>
    <col min="5" max="6" width="8.5703125" style="120" customWidth="1"/>
    <col min="7" max="7" width="9.7109375" style="120" customWidth="1"/>
    <col min="8" max="8" width="9" style="167" customWidth="1"/>
    <col min="9" max="9" width="15.140625" style="169" customWidth="1"/>
    <col min="10" max="10" width="35.28515625" style="120" customWidth="1"/>
    <col min="11" max="16384" width="11.85546875" style="120"/>
  </cols>
  <sheetData>
    <row r="1" spans="1:9" ht="15" customHeight="1">
      <c r="A1" s="490" t="s">
        <v>0</v>
      </c>
      <c r="B1" s="491"/>
      <c r="C1" s="491"/>
      <c r="D1" s="491"/>
      <c r="E1" s="491"/>
      <c r="F1" s="491"/>
      <c r="G1" s="491"/>
      <c r="H1" s="491"/>
      <c r="I1" s="492"/>
    </row>
    <row r="2" spans="1:9">
      <c r="A2" s="493"/>
      <c r="B2" s="494"/>
      <c r="C2" s="494"/>
      <c r="D2" s="494"/>
      <c r="E2" s="494"/>
      <c r="F2" s="494"/>
      <c r="G2" s="494"/>
      <c r="H2" s="494"/>
      <c r="I2" s="495"/>
    </row>
    <row r="3" spans="1:9">
      <c r="A3" s="493"/>
      <c r="B3" s="494"/>
      <c r="C3" s="494"/>
      <c r="D3" s="494"/>
      <c r="E3" s="494"/>
      <c r="F3" s="494"/>
      <c r="G3" s="494"/>
      <c r="H3" s="494"/>
      <c r="I3" s="495"/>
    </row>
    <row r="4" spans="1:9">
      <c r="A4" s="496"/>
      <c r="B4" s="497"/>
      <c r="C4" s="497"/>
      <c r="D4" s="497"/>
      <c r="E4" s="497"/>
      <c r="F4" s="497"/>
      <c r="G4" s="497"/>
      <c r="H4" s="497"/>
      <c r="I4" s="498"/>
    </row>
    <row r="5" spans="1:9">
      <c r="A5" s="3"/>
      <c r="B5" s="3"/>
      <c r="C5" s="3"/>
      <c r="D5" s="4"/>
      <c r="E5" s="5"/>
      <c r="F5" s="6"/>
      <c r="G5" s="7"/>
      <c r="H5" s="8"/>
      <c r="I5" s="9"/>
    </row>
    <row r="6" spans="1:9" ht="25.5" customHeight="1">
      <c r="A6" s="468" t="s">
        <v>1</v>
      </c>
      <c r="B6" s="499"/>
      <c r="C6" s="470" t="s">
        <v>2</v>
      </c>
      <c r="D6" s="470"/>
      <c r="E6" s="470"/>
      <c r="F6" s="470"/>
      <c r="G6" s="470"/>
      <c r="H6" s="10" t="s">
        <v>3</v>
      </c>
      <c r="I6" s="11">
        <v>0.27350000000000002</v>
      </c>
    </row>
    <row r="7" spans="1:9" ht="25.5" hidden="1" customHeight="1">
      <c r="A7" s="469" t="s">
        <v>4</v>
      </c>
      <c r="B7" s="500"/>
      <c r="C7" s="471" t="s">
        <v>5</v>
      </c>
      <c r="D7" s="471"/>
      <c r="E7" s="471"/>
      <c r="F7" s="471"/>
      <c r="G7" s="471"/>
      <c r="H7" s="12" t="s">
        <v>6</v>
      </c>
      <c r="I7" s="13"/>
    </row>
    <row r="8" spans="1:9" ht="15" hidden="1" customHeight="1">
      <c r="A8" s="465" t="s">
        <v>7</v>
      </c>
      <c r="B8" s="489"/>
      <c r="C8" s="466" t="s">
        <v>8</v>
      </c>
      <c r="D8" s="466"/>
      <c r="E8" s="466"/>
      <c r="F8" s="466"/>
      <c r="G8" s="14"/>
      <c r="H8" s="15" t="s">
        <v>9</v>
      </c>
      <c r="I8" s="16"/>
    </row>
    <row r="9" spans="1:9" hidden="1">
      <c r="A9" s="5"/>
      <c r="B9" s="5"/>
      <c r="C9" s="5"/>
      <c r="D9" s="4"/>
      <c r="E9" s="5"/>
      <c r="F9" s="6"/>
      <c r="G9" s="7"/>
      <c r="H9" s="8"/>
      <c r="I9" s="9"/>
    </row>
    <row r="10" spans="1:9" ht="51" hidden="1">
      <c r="A10" s="17" t="s">
        <v>10</v>
      </c>
      <c r="B10" s="17" t="s">
        <v>11</v>
      </c>
      <c r="C10" s="17" t="s">
        <v>12</v>
      </c>
      <c r="D10" s="17" t="s">
        <v>13</v>
      </c>
      <c r="E10" s="18" t="s">
        <v>14</v>
      </c>
      <c r="F10" s="17" t="s">
        <v>15</v>
      </c>
      <c r="G10" s="19" t="s">
        <v>16</v>
      </c>
      <c r="H10" s="19" t="s">
        <v>17</v>
      </c>
      <c r="I10" s="19" t="s">
        <v>18</v>
      </c>
    </row>
    <row r="11" spans="1:9" hidden="1">
      <c r="A11" s="121">
        <v>1</v>
      </c>
      <c r="B11" s="122"/>
      <c r="C11" s="122"/>
      <c r="D11" s="123" t="s">
        <v>19</v>
      </c>
      <c r="E11" s="122"/>
      <c r="F11" s="122"/>
      <c r="G11" s="122"/>
      <c r="H11" s="124"/>
      <c r="I11" s="125">
        <f>I12</f>
        <v>2017.13</v>
      </c>
    </row>
    <row r="12" spans="1:9" hidden="1">
      <c r="A12" s="126" t="s">
        <v>20</v>
      </c>
      <c r="B12" s="127" t="s">
        <v>196</v>
      </c>
      <c r="C12" s="128" t="s">
        <v>51</v>
      </c>
      <c r="D12" s="127" t="s">
        <v>197</v>
      </c>
      <c r="E12" s="129">
        <v>2.5</v>
      </c>
      <c r="F12" s="126" t="s">
        <v>22</v>
      </c>
      <c r="G12" s="127">
        <v>633.57000000000005</v>
      </c>
      <c r="H12" s="130">
        <f>ROUND(G12+(G12*$I$6),2)</f>
        <v>806.85</v>
      </c>
      <c r="I12" s="131">
        <f>ROUND(H12*E12,2)</f>
        <v>2017.13</v>
      </c>
    </row>
    <row r="13" spans="1:9">
      <c r="A13" s="132"/>
      <c r="B13" s="132"/>
      <c r="C13" s="132"/>
      <c r="D13" s="133" t="s">
        <v>853</v>
      </c>
      <c r="E13" s="132"/>
      <c r="F13" s="132"/>
      <c r="G13" s="132"/>
      <c r="H13" s="134"/>
      <c r="I13" s="420">
        <f>I14+I107</f>
        <v>81682.749999999985</v>
      </c>
    </row>
    <row r="14" spans="1:9">
      <c r="A14" s="135"/>
      <c r="B14" s="135"/>
      <c r="C14" s="135"/>
      <c r="D14" s="136" t="s">
        <v>24</v>
      </c>
      <c r="E14" s="135"/>
      <c r="F14" s="135"/>
      <c r="G14" s="135"/>
      <c r="H14" s="137"/>
      <c r="I14" s="138">
        <f>I15+I35+I44+I52+I61+I70+I77+I82+I88+I101</f>
        <v>66459.909999999989</v>
      </c>
    </row>
    <row r="15" spans="1:9">
      <c r="A15" s="139">
        <v>86</v>
      </c>
      <c r="B15" s="122"/>
      <c r="C15" s="122"/>
      <c r="D15" s="123" t="s">
        <v>25</v>
      </c>
      <c r="E15" s="122"/>
      <c r="F15" s="122"/>
      <c r="G15" s="122"/>
      <c r="H15" s="124"/>
      <c r="I15" s="125">
        <f>SUM(I17:I34)</f>
        <v>3740.8599999999997</v>
      </c>
    </row>
    <row r="16" spans="1:9">
      <c r="A16" s="140" t="s">
        <v>673</v>
      </c>
      <c r="B16" s="127"/>
      <c r="C16" s="127"/>
      <c r="D16" s="141" t="s">
        <v>27</v>
      </c>
      <c r="E16" s="127"/>
      <c r="F16" s="127"/>
      <c r="G16" s="127"/>
      <c r="H16" s="130"/>
      <c r="I16" s="131"/>
    </row>
    <row r="17" spans="1:9" s="173" customFormat="1" ht="25.5">
      <c r="A17" s="382" t="s">
        <v>674</v>
      </c>
      <c r="B17" s="382" t="s">
        <v>29</v>
      </c>
      <c r="C17" s="382" t="s">
        <v>30</v>
      </c>
      <c r="D17" s="383" t="s">
        <v>31</v>
      </c>
      <c r="E17" s="384">
        <v>1.64</v>
      </c>
      <c r="F17" s="382" t="s">
        <v>32</v>
      </c>
      <c r="G17" s="385">
        <f>'NÚCLEO 01'!$G$17</f>
        <v>300.23</v>
      </c>
      <c r="H17" s="386">
        <f t="shared" ref="H17:H22" si="0">ROUND(G17+(G17*$I$6),2)</f>
        <v>382.34</v>
      </c>
      <c r="I17" s="327">
        <f t="shared" ref="I17:I34" si="1">ROUND(H17*E17,2)</f>
        <v>627.04</v>
      </c>
    </row>
    <row r="18" spans="1:9" s="173" customFormat="1">
      <c r="A18" s="382" t="s">
        <v>854</v>
      </c>
      <c r="B18" s="382" t="s">
        <v>34</v>
      </c>
      <c r="C18" s="382" t="s">
        <v>30</v>
      </c>
      <c r="D18" s="383" t="s">
        <v>35</v>
      </c>
      <c r="E18" s="384">
        <v>12</v>
      </c>
      <c r="F18" s="382" t="s">
        <v>22</v>
      </c>
      <c r="G18" s="385">
        <f>'NÚCLEO 01'!$G$18</f>
        <v>4.5</v>
      </c>
      <c r="H18" s="386">
        <f t="shared" si="0"/>
        <v>5.73</v>
      </c>
      <c r="I18" s="327">
        <f t="shared" si="1"/>
        <v>68.760000000000005</v>
      </c>
    </row>
    <row r="19" spans="1:9" s="173" customFormat="1" ht="25.5">
      <c r="A19" s="382" t="s">
        <v>855</v>
      </c>
      <c r="B19" s="387" t="s">
        <v>37</v>
      </c>
      <c r="C19" s="387" t="s">
        <v>30</v>
      </c>
      <c r="D19" s="388" t="s">
        <v>38</v>
      </c>
      <c r="E19" s="389">
        <v>30</v>
      </c>
      <c r="F19" s="387" t="s">
        <v>39</v>
      </c>
      <c r="G19" s="385">
        <f>'NÚCLEO 01'!$G$19</f>
        <v>6</v>
      </c>
      <c r="H19" s="386">
        <f t="shared" si="0"/>
        <v>7.64</v>
      </c>
      <c r="I19" s="327">
        <f t="shared" si="1"/>
        <v>229.2</v>
      </c>
    </row>
    <row r="20" spans="1:9" s="173" customFormat="1">
      <c r="A20" s="382" t="s">
        <v>856</v>
      </c>
      <c r="B20" s="387" t="s">
        <v>41</v>
      </c>
      <c r="C20" s="387" t="s">
        <v>30</v>
      </c>
      <c r="D20" s="388" t="s">
        <v>42</v>
      </c>
      <c r="E20" s="389">
        <v>78.94</v>
      </c>
      <c r="F20" s="387" t="s">
        <v>22</v>
      </c>
      <c r="G20" s="385">
        <f>'NÚCLEO 01'!$G$20</f>
        <v>4.21</v>
      </c>
      <c r="H20" s="386">
        <f t="shared" si="0"/>
        <v>5.36</v>
      </c>
      <c r="I20" s="327">
        <f t="shared" si="1"/>
        <v>423.12</v>
      </c>
    </row>
    <row r="21" spans="1:9" s="173" customFormat="1">
      <c r="A21" s="382" t="s">
        <v>857</v>
      </c>
      <c r="B21" s="387" t="s">
        <v>44</v>
      </c>
      <c r="C21" s="387" t="s">
        <v>30</v>
      </c>
      <c r="D21" s="388" t="s">
        <v>45</v>
      </c>
      <c r="E21" s="389">
        <v>4</v>
      </c>
      <c r="F21" s="387" t="s">
        <v>15</v>
      </c>
      <c r="G21" s="385">
        <f>'NÚCLEO 01'!$G$21</f>
        <v>9.27</v>
      </c>
      <c r="H21" s="386">
        <f t="shared" si="0"/>
        <v>11.81</v>
      </c>
      <c r="I21" s="327">
        <f t="shared" si="1"/>
        <v>47.24</v>
      </c>
    </row>
    <row r="22" spans="1:9" s="173" customFormat="1">
      <c r="A22" s="382" t="s">
        <v>858</v>
      </c>
      <c r="B22" s="387" t="s">
        <v>47</v>
      </c>
      <c r="C22" s="387" t="s">
        <v>30</v>
      </c>
      <c r="D22" s="388" t="s">
        <v>48</v>
      </c>
      <c r="E22" s="389">
        <v>2</v>
      </c>
      <c r="F22" s="387" t="s">
        <v>15</v>
      </c>
      <c r="G22" s="385">
        <f>'NÚCLEO 01'!$G$22</f>
        <v>40.18</v>
      </c>
      <c r="H22" s="386">
        <f t="shared" si="0"/>
        <v>51.17</v>
      </c>
      <c r="I22" s="327">
        <f t="shared" si="1"/>
        <v>102.34</v>
      </c>
    </row>
    <row r="23" spans="1:9" s="173" customFormat="1">
      <c r="A23" s="382" t="s">
        <v>859</v>
      </c>
      <c r="B23" s="390" t="s">
        <v>50</v>
      </c>
      <c r="C23" s="390" t="s">
        <v>51</v>
      </c>
      <c r="D23" s="391" t="s">
        <v>52</v>
      </c>
      <c r="E23" s="392">
        <v>2</v>
      </c>
      <c r="F23" s="387" t="s">
        <v>15</v>
      </c>
      <c r="G23" s="385">
        <f>'NÚCLEO 01'!$G$23</f>
        <v>14.47</v>
      </c>
      <c r="H23" s="386">
        <f>ROUND(G23+(G23*$I$6),2)</f>
        <v>18.43</v>
      </c>
      <c r="I23" s="327">
        <f t="shared" si="1"/>
        <v>36.86</v>
      </c>
    </row>
    <row r="24" spans="1:9" s="173" customFormat="1">
      <c r="A24" s="382" t="s">
        <v>860</v>
      </c>
      <c r="B24" s="390" t="s">
        <v>54</v>
      </c>
      <c r="C24" s="390" t="s">
        <v>51</v>
      </c>
      <c r="D24" s="391" t="s">
        <v>55</v>
      </c>
      <c r="E24" s="392">
        <v>12</v>
      </c>
      <c r="F24" s="387" t="s">
        <v>15</v>
      </c>
      <c r="G24" s="385">
        <f>'NÚCLEO 01'!$G$24</f>
        <v>5.69</v>
      </c>
      <c r="H24" s="386">
        <f t="shared" ref="H24:H34" si="2">ROUND(G24+(G24*$I$6),2)</f>
        <v>7.25</v>
      </c>
      <c r="I24" s="327">
        <f t="shared" si="1"/>
        <v>87</v>
      </c>
    </row>
    <row r="25" spans="1:9" s="173" customFormat="1" ht="24" customHeight="1">
      <c r="A25" s="382" t="s">
        <v>861</v>
      </c>
      <c r="B25" s="390" t="s">
        <v>57</v>
      </c>
      <c r="C25" s="390" t="s">
        <v>30</v>
      </c>
      <c r="D25" s="391" t="s">
        <v>58</v>
      </c>
      <c r="E25" s="392">
        <v>8</v>
      </c>
      <c r="F25" s="387" t="s">
        <v>15</v>
      </c>
      <c r="G25" s="385">
        <f>'NÚCLEO 01'!$G$25</f>
        <v>36.74</v>
      </c>
      <c r="H25" s="386">
        <f t="shared" si="2"/>
        <v>46.79</v>
      </c>
      <c r="I25" s="327">
        <f t="shared" si="1"/>
        <v>374.32</v>
      </c>
    </row>
    <row r="26" spans="1:9" s="173" customFormat="1">
      <c r="A26" s="382" t="s">
        <v>862</v>
      </c>
      <c r="B26" s="390" t="s">
        <v>60</v>
      </c>
      <c r="C26" s="390" t="s">
        <v>51</v>
      </c>
      <c r="D26" s="391" t="s">
        <v>61</v>
      </c>
      <c r="E26" s="392">
        <v>17</v>
      </c>
      <c r="F26" s="387" t="s">
        <v>15</v>
      </c>
      <c r="G26" s="385">
        <f>'NÚCLEO 01'!$G$26</f>
        <v>10.58</v>
      </c>
      <c r="H26" s="386">
        <f t="shared" si="2"/>
        <v>13.47</v>
      </c>
      <c r="I26" s="327">
        <f t="shared" si="1"/>
        <v>228.99</v>
      </c>
    </row>
    <row r="27" spans="1:9" s="173" customFormat="1" ht="25.5">
      <c r="A27" s="382" t="s">
        <v>863</v>
      </c>
      <c r="B27" s="390" t="s">
        <v>63</v>
      </c>
      <c r="C27" s="390" t="s">
        <v>51</v>
      </c>
      <c r="D27" s="391" t="s">
        <v>64</v>
      </c>
      <c r="E27" s="392">
        <v>6</v>
      </c>
      <c r="F27" s="387" t="s">
        <v>15</v>
      </c>
      <c r="G27" s="385">
        <f>'NÚCLEO 01'!$G$27</f>
        <v>4.41</v>
      </c>
      <c r="H27" s="386">
        <f t="shared" si="2"/>
        <v>5.62</v>
      </c>
      <c r="I27" s="327">
        <f t="shared" si="1"/>
        <v>33.72</v>
      </c>
    </row>
    <row r="28" spans="1:9" s="173" customFormat="1">
      <c r="A28" s="382" t="s">
        <v>864</v>
      </c>
      <c r="B28" s="390" t="s">
        <v>66</v>
      </c>
      <c r="C28" s="390" t="s">
        <v>51</v>
      </c>
      <c r="D28" s="391" t="s">
        <v>67</v>
      </c>
      <c r="E28" s="392">
        <v>18</v>
      </c>
      <c r="F28" s="387" t="s">
        <v>15</v>
      </c>
      <c r="G28" s="385">
        <f>'NÚCLEO 01'!$G$28</f>
        <v>24.06</v>
      </c>
      <c r="H28" s="386">
        <f t="shared" si="2"/>
        <v>30.64</v>
      </c>
      <c r="I28" s="327">
        <f t="shared" si="1"/>
        <v>551.52</v>
      </c>
    </row>
    <row r="29" spans="1:9" s="173" customFormat="1" ht="25.5">
      <c r="A29" s="382" t="s">
        <v>865</v>
      </c>
      <c r="B29" s="390">
        <v>97660</v>
      </c>
      <c r="C29" s="390" t="s">
        <v>21</v>
      </c>
      <c r="D29" s="391" t="s">
        <v>69</v>
      </c>
      <c r="E29" s="392">
        <v>3</v>
      </c>
      <c r="F29" s="387" t="s">
        <v>15</v>
      </c>
      <c r="G29" s="385">
        <f>'NÚCLEO 01'!$G$29</f>
        <v>0.62</v>
      </c>
      <c r="H29" s="386">
        <f t="shared" si="2"/>
        <v>0.79</v>
      </c>
      <c r="I29" s="327">
        <f t="shared" si="1"/>
        <v>2.37</v>
      </c>
    </row>
    <row r="30" spans="1:9" s="173" customFormat="1" ht="25.5">
      <c r="A30" s="382" t="s">
        <v>866</v>
      </c>
      <c r="B30" s="390" t="s">
        <v>71</v>
      </c>
      <c r="C30" s="390" t="s">
        <v>30</v>
      </c>
      <c r="D30" s="391" t="s">
        <v>72</v>
      </c>
      <c r="E30" s="392">
        <v>8</v>
      </c>
      <c r="F30" s="387" t="s">
        <v>15</v>
      </c>
      <c r="G30" s="385">
        <f>'NÚCLEO 01'!$G$30</f>
        <v>2.25</v>
      </c>
      <c r="H30" s="386">
        <f t="shared" si="2"/>
        <v>2.87</v>
      </c>
      <c r="I30" s="327">
        <f t="shared" si="1"/>
        <v>22.96</v>
      </c>
    </row>
    <row r="31" spans="1:9" s="173" customFormat="1" ht="25.5">
      <c r="A31" s="382" t="s">
        <v>867</v>
      </c>
      <c r="B31" s="390" t="s">
        <v>74</v>
      </c>
      <c r="C31" s="390" t="s">
        <v>51</v>
      </c>
      <c r="D31" s="383" t="s">
        <v>75</v>
      </c>
      <c r="E31" s="387">
        <v>0.06</v>
      </c>
      <c r="F31" s="387" t="s">
        <v>32</v>
      </c>
      <c r="G31" s="385">
        <f>'NÚCLEO 01'!$G$31</f>
        <v>58.08</v>
      </c>
      <c r="H31" s="386">
        <f t="shared" si="2"/>
        <v>73.959999999999994</v>
      </c>
      <c r="I31" s="327">
        <f t="shared" si="1"/>
        <v>4.4400000000000004</v>
      </c>
    </row>
    <row r="32" spans="1:9" s="173" customFormat="1" ht="26.25" customHeight="1">
      <c r="A32" s="382" t="s">
        <v>868</v>
      </c>
      <c r="B32" s="390" t="s">
        <v>76</v>
      </c>
      <c r="C32" s="390" t="s">
        <v>30</v>
      </c>
      <c r="D32" s="383" t="s">
        <v>77</v>
      </c>
      <c r="E32" s="387">
        <v>1.36</v>
      </c>
      <c r="F32" s="387" t="s">
        <v>22</v>
      </c>
      <c r="G32" s="385">
        <f>'NÚCLEO 01'!$G$32</f>
        <v>27.02</v>
      </c>
      <c r="H32" s="386">
        <f t="shared" si="2"/>
        <v>34.409999999999997</v>
      </c>
      <c r="I32" s="327">
        <f t="shared" si="1"/>
        <v>46.8</v>
      </c>
    </row>
    <row r="33" spans="1:9" s="173" customFormat="1" ht="26.25" customHeight="1">
      <c r="A33" s="382" t="s">
        <v>869</v>
      </c>
      <c r="B33" s="296" t="s">
        <v>199</v>
      </c>
      <c r="C33" s="296" t="s">
        <v>30</v>
      </c>
      <c r="D33" s="297" t="s">
        <v>200</v>
      </c>
      <c r="E33" s="302">
        <v>3.2</v>
      </c>
      <c r="F33" s="298" t="s">
        <v>22</v>
      </c>
      <c r="G33" s="299">
        <f>'NÚCLEO 01'!$G$34</f>
        <v>23.43</v>
      </c>
      <c r="H33" s="386">
        <f t="shared" si="2"/>
        <v>29.84</v>
      </c>
      <c r="I33" s="327">
        <f t="shared" si="1"/>
        <v>95.49</v>
      </c>
    </row>
    <row r="34" spans="1:9" s="173" customFormat="1" ht="26.25" customHeight="1">
      <c r="A34" s="382" t="s">
        <v>870</v>
      </c>
      <c r="B34" s="296" t="s">
        <v>225</v>
      </c>
      <c r="C34" s="296" t="s">
        <v>30</v>
      </c>
      <c r="D34" s="297" t="s">
        <v>226</v>
      </c>
      <c r="E34" s="302">
        <v>1</v>
      </c>
      <c r="F34" s="298" t="s">
        <v>15</v>
      </c>
      <c r="G34" s="299">
        <f>'NÚCLEO 01'!$G$35</f>
        <v>595.75</v>
      </c>
      <c r="H34" s="386">
        <f t="shared" si="2"/>
        <v>758.69</v>
      </c>
      <c r="I34" s="327">
        <f t="shared" si="1"/>
        <v>758.69</v>
      </c>
    </row>
    <row r="35" spans="1:9">
      <c r="A35" s="139">
        <v>87</v>
      </c>
      <c r="B35" s="142"/>
      <c r="C35" s="142"/>
      <c r="D35" s="143" t="s">
        <v>78</v>
      </c>
      <c r="E35" s="142"/>
      <c r="F35" s="142"/>
      <c r="G35" s="142"/>
      <c r="H35" s="124"/>
      <c r="I35" s="125">
        <f>SUM(I37:I43)</f>
        <v>7884.51</v>
      </c>
    </row>
    <row r="36" spans="1:9">
      <c r="A36" s="144" t="s">
        <v>675</v>
      </c>
      <c r="B36" s="128"/>
      <c r="C36" s="128"/>
      <c r="D36" s="145" t="s">
        <v>80</v>
      </c>
      <c r="E36" s="128"/>
      <c r="F36" s="128"/>
      <c r="G36" s="128"/>
      <c r="H36" s="130"/>
      <c r="I36" s="131"/>
    </row>
    <row r="37" spans="1:9" ht="63.75">
      <c r="A37" s="343" t="s">
        <v>676</v>
      </c>
      <c r="B37" s="343">
        <v>91792</v>
      </c>
      <c r="C37" s="343" t="s">
        <v>21</v>
      </c>
      <c r="D37" s="388" t="s">
        <v>958</v>
      </c>
      <c r="E37" s="344">
        <v>1.5</v>
      </c>
      <c r="F37" s="343" t="s">
        <v>39</v>
      </c>
      <c r="G37" s="271">
        <v>60.79</v>
      </c>
      <c r="H37" s="422">
        <f t="shared" ref="H37:H43" si="3">ROUND(G37+(G37*$I$6),2)</f>
        <v>77.42</v>
      </c>
      <c r="I37" s="274">
        <f t="shared" ref="I37:I43" si="4">ROUND(H37*E37,2)</f>
        <v>116.13</v>
      </c>
    </row>
    <row r="38" spans="1:9" ht="63.75">
      <c r="A38" s="343" t="s">
        <v>1004</v>
      </c>
      <c r="B38" s="343">
        <v>91793</v>
      </c>
      <c r="C38" s="343" t="s">
        <v>21</v>
      </c>
      <c r="D38" s="388" t="s">
        <v>959</v>
      </c>
      <c r="E38" s="344">
        <v>25.02</v>
      </c>
      <c r="F38" s="343" t="s">
        <v>39</v>
      </c>
      <c r="G38" s="271">
        <v>91.39</v>
      </c>
      <c r="H38" s="273">
        <f t="shared" si="3"/>
        <v>116.39</v>
      </c>
      <c r="I38" s="274">
        <f t="shared" si="4"/>
        <v>2912.08</v>
      </c>
    </row>
    <row r="39" spans="1:9" ht="63.75">
      <c r="A39" s="343" t="s">
        <v>1005</v>
      </c>
      <c r="B39" s="343">
        <v>91795</v>
      </c>
      <c r="C39" s="343" t="s">
        <v>21</v>
      </c>
      <c r="D39" s="388" t="s">
        <v>960</v>
      </c>
      <c r="E39" s="344">
        <v>18.96</v>
      </c>
      <c r="F39" s="343" t="s">
        <v>39</v>
      </c>
      <c r="G39" s="271">
        <v>72.75</v>
      </c>
      <c r="H39" s="273">
        <f t="shared" si="3"/>
        <v>92.65</v>
      </c>
      <c r="I39" s="274">
        <f t="shared" si="4"/>
        <v>1756.64</v>
      </c>
    </row>
    <row r="40" spans="1:9" ht="25.5">
      <c r="A40" s="343" t="s">
        <v>1006</v>
      </c>
      <c r="B40" s="343" t="s">
        <v>961</v>
      </c>
      <c r="C40" s="343" t="s">
        <v>51</v>
      </c>
      <c r="D40" s="388" t="s">
        <v>962</v>
      </c>
      <c r="E40" s="344">
        <v>2</v>
      </c>
      <c r="F40" s="343" t="s">
        <v>15</v>
      </c>
      <c r="G40" s="271">
        <v>73.39</v>
      </c>
      <c r="H40" s="273">
        <f t="shared" si="3"/>
        <v>93.46</v>
      </c>
      <c r="I40" s="274">
        <f t="shared" si="4"/>
        <v>186.92</v>
      </c>
    </row>
    <row r="41" spans="1:9">
      <c r="A41" s="343" t="s">
        <v>1007</v>
      </c>
      <c r="B41" s="343" t="s">
        <v>956</v>
      </c>
      <c r="C41" s="343" t="s">
        <v>51</v>
      </c>
      <c r="D41" s="388" t="s">
        <v>957</v>
      </c>
      <c r="E41" s="344">
        <v>8</v>
      </c>
      <c r="F41" s="343" t="s">
        <v>15</v>
      </c>
      <c r="G41" s="271">
        <v>97.27</v>
      </c>
      <c r="H41" s="273">
        <f t="shared" si="3"/>
        <v>123.87</v>
      </c>
      <c r="I41" s="274">
        <f t="shared" si="4"/>
        <v>990.96</v>
      </c>
    </row>
    <row r="42" spans="1:9" ht="25.5">
      <c r="A42" s="343" t="s">
        <v>1008</v>
      </c>
      <c r="B42" s="343">
        <f>COMPOSIÇÕES!$A$70</f>
        <v>8</v>
      </c>
      <c r="C42" s="343" t="str">
        <f>COMPOSIÇÕES!$E$70</f>
        <v>COMPOSIÇÃO</v>
      </c>
      <c r="D42" s="388" t="str">
        <f>COMPOSIÇÕES!$C$70</f>
        <v>CAIXA DE INSPEÇÃO E PASSAGEM PVC ESGOTO - 41L COM PROLONGADO DE 20CM</v>
      </c>
      <c r="E42" s="344">
        <v>2</v>
      </c>
      <c r="F42" s="343" t="s">
        <v>15</v>
      </c>
      <c r="G42" s="271">
        <f>COMPOSIÇÕES!$G$70</f>
        <v>337.14</v>
      </c>
      <c r="H42" s="273">
        <f t="shared" si="3"/>
        <v>429.35</v>
      </c>
      <c r="I42" s="274">
        <f t="shared" si="4"/>
        <v>858.7</v>
      </c>
    </row>
    <row r="43" spans="1:9">
      <c r="A43" s="343" t="s">
        <v>1009</v>
      </c>
      <c r="B43" s="343">
        <f>COMPOSIÇÕES!$A$77</f>
        <v>9</v>
      </c>
      <c r="C43" s="343" t="str">
        <f>COMPOSIÇÕES!$E$77</f>
        <v>COMPOSIÇÃO</v>
      </c>
      <c r="D43" s="271" t="str">
        <f>COMPOSIÇÕES!$C$77</f>
        <v xml:space="preserve">RALO LINEAR SIFONADO COM GRELHA - 90CM </v>
      </c>
      <c r="E43" s="344">
        <v>4</v>
      </c>
      <c r="F43" s="343" t="s">
        <v>15</v>
      </c>
      <c r="G43" s="271">
        <f>COMPOSIÇÕES!$G$77</f>
        <v>208.69000000000003</v>
      </c>
      <c r="H43" s="273">
        <f t="shared" si="3"/>
        <v>265.77</v>
      </c>
      <c r="I43" s="274">
        <f t="shared" si="4"/>
        <v>1063.08</v>
      </c>
    </row>
    <row r="44" spans="1:9">
      <c r="A44" s="139">
        <v>88</v>
      </c>
      <c r="B44" s="142"/>
      <c r="C44" s="142"/>
      <c r="D44" s="143" t="s">
        <v>81</v>
      </c>
      <c r="E44" s="142"/>
      <c r="F44" s="142"/>
      <c r="G44" s="142"/>
      <c r="H44" s="124"/>
      <c r="I44" s="125">
        <f>SUM(I45:I51)</f>
        <v>7834.62</v>
      </c>
    </row>
    <row r="45" spans="1:9">
      <c r="A45" s="144" t="s">
        <v>677</v>
      </c>
      <c r="B45" s="128"/>
      <c r="C45" s="128"/>
      <c r="D45" s="145" t="s">
        <v>83</v>
      </c>
      <c r="E45" s="128"/>
      <c r="F45" s="128"/>
      <c r="G45" s="128"/>
      <c r="H45" s="130"/>
      <c r="I45" s="131"/>
    </row>
    <row r="46" spans="1:9">
      <c r="A46" s="387" t="s">
        <v>678</v>
      </c>
      <c r="B46" s="387" t="s">
        <v>85</v>
      </c>
      <c r="C46" s="387" t="s">
        <v>51</v>
      </c>
      <c r="D46" s="395" t="s">
        <v>86</v>
      </c>
      <c r="E46" s="389">
        <v>0.98</v>
      </c>
      <c r="F46" s="387" t="s">
        <v>32</v>
      </c>
      <c r="G46" s="396">
        <f>'NÚCLEO 01'!$G$47</f>
        <v>135.91999999999999</v>
      </c>
      <c r="H46" s="386">
        <f>ROUND(G46+(G46*$I$6),2)</f>
        <v>173.09</v>
      </c>
      <c r="I46" s="327">
        <f>ROUND(H46*E46,2)</f>
        <v>169.63</v>
      </c>
    </row>
    <row r="47" spans="1:9">
      <c r="A47" s="387" t="s">
        <v>679</v>
      </c>
      <c r="B47" s="387" t="s">
        <v>88</v>
      </c>
      <c r="C47" s="387" t="s">
        <v>30</v>
      </c>
      <c r="D47" s="397" t="s">
        <v>89</v>
      </c>
      <c r="E47" s="389">
        <v>32.82</v>
      </c>
      <c r="F47" s="387" t="s">
        <v>22</v>
      </c>
      <c r="G47" s="396">
        <f>'NÚCLEO 01'!$G$48</f>
        <v>33.450000000000003</v>
      </c>
      <c r="H47" s="394">
        <f>ROUND(G47+(G47*$I$6),2)</f>
        <v>42.6</v>
      </c>
      <c r="I47" s="327">
        <f>ROUND(H47*E47,2)</f>
        <v>1398.13</v>
      </c>
    </row>
    <row r="48" spans="1:9">
      <c r="A48" s="180" t="s">
        <v>680</v>
      </c>
      <c r="B48" s="175"/>
      <c r="C48" s="175"/>
      <c r="D48" s="181" t="s">
        <v>91</v>
      </c>
      <c r="E48" s="175"/>
      <c r="F48" s="175"/>
      <c r="G48" s="175"/>
      <c r="H48" s="171"/>
      <c r="I48" s="172"/>
    </row>
    <row r="49" spans="1:18" ht="38.25">
      <c r="A49" s="387" t="s">
        <v>681</v>
      </c>
      <c r="B49" s="387" t="s">
        <v>93</v>
      </c>
      <c r="C49" s="387" t="s">
        <v>30</v>
      </c>
      <c r="D49" s="388" t="s">
        <v>94</v>
      </c>
      <c r="E49" s="389">
        <v>35.46</v>
      </c>
      <c r="F49" s="387" t="s">
        <v>95</v>
      </c>
      <c r="G49" s="385">
        <f>'NÚCLEO 01'!$G$50</f>
        <v>74.72</v>
      </c>
      <c r="H49" s="394">
        <f>ROUND(G49+(G49*$I$6),2)</f>
        <v>95.16</v>
      </c>
      <c r="I49" s="327">
        <f>ROUND(H49*E49,2)</f>
        <v>3374.37</v>
      </c>
    </row>
    <row r="50" spans="1:18">
      <c r="A50" s="180" t="s">
        <v>682</v>
      </c>
      <c r="B50" s="175"/>
      <c r="C50" s="175"/>
      <c r="D50" s="181" t="s">
        <v>97</v>
      </c>
      <c r="E50" s="217"/>
      <c r="F50" s="175"/>
      <c r="G50" s="175"/>
      <c r="H50" s="171"/>
      <c r="I50" s="172"/>
    </row>
    <row r="51" spans="1:18" ht="42.75" customHeight="1">
      <c r="A51" s="387" t="s">
        <v>683</v>
      </c>
      <c r="B51" s="387" t="s">
        <v>99</v>
      </c>
      <c r="C51" s="387" t="s">
        <v>51</v>
      </c>
      <c r="D51" s="388" t="s">
        <v>201</v>
      </c>
      <c r="E51" s="389">
        <v>86.24</v>
      </c>
      <c r="F51" s="387" t="s">
        <v>22</v>
      </c>
      <c r="G51" s="398">
        <f>'NÚCLEO 01'!$G$52</f>
        <v>26.34</v>
      </c>
      <c r="H51" s="394">
        <f>ROUND(G51+(G51*$I$6),2)</f>
        <v>33.54</v>
      </c>
      <c r="I51" s="327">
        <f>ROUND(H51*E51,2)</f>
        <v>2892.49</v>
      </c>
      <c r="O51" s="148"/>
      <c r="P51" s="148"/>
      <c r="Q51" s="148"/>
      <c r="R51" s="148"/>
    </row>
    <row r="52" spans="1:18">
      <c r="A52" s="58">
        <v>89</v>
      </c>
      <c r="B52" s="58"/>
      <c r="C52" s="58"/>
      <c r="D52" s="59" t="s">
        <v>101</v>
      </c>
      <c r="E52" s="60"/>
      <c r="F52" s="58"/>
      <c r="G52" s="61"/>
      <c r="H52" s="61"/>
      <c r="I52" s="62">
        <f>SUM(I53:I60)</f>
        <v>15710.69</v>
      </c>
    </row>
    <row r="53" spans="1:18" s="173" customFormat="1">
      <c r="A53" s="182" t="s">
        <v>684</v>
      </c>
      <c r="B53" s="170"/>
      <c r="C53" s="170"/>
      <c r="D53" s="183" t="s">
        <v>103</v>
      </c>
      <c r="E53" s="231"/>
      <c r="F53" s="170"/>
      <c r="G53" s="178"/>
      <c r="H53" s="178"/>
      <c r="I53" s="184"/>
    </row>
    <row r="54" spans="1:18" s="173" customFormat="1" ht="25.5">
      <c r="A54" s="387" t="s">
        <v>685</v>
      </c>
      <c r="B54" s="387" t="s">
        <v>105</v>
      </c>
      <c r="C54" s="387" t="s">
        <v>51</v>
      </c>
      <c r="D54" s="388" t="s">
        <v>106</v>
      </c>
      <c r="E54" s="389">
        <v>1.36</v>
      </c>
      <c r="F54" s="387" t="s">
        <v>22</v>
      </c>
      <c r="G54" s="396">
        <f>'NÚCLEO 01'!$G$55</f>
        <v>678.81</v>
      </c>
      <c r="H54" s="386">
        <f>ROUND(G54+(G54*$I$6),2)</f>
        <v>864.46</v>
      </c>
      <c r="I54" s="327">
        <f>ROUND(H54*E54,2)</f>
        <v>1175.67</v>
      </c>
    </row>
    <row r="55" spans="1:18" s="173" customFormat="1">
      <c r="A55" s="182" t="s">
        <v>686</v>
      </c>
      <c r="B55" s="174"/>
      <c r="C55" s="170"/>
      <c r="D55" s="185" t="s">
        <v>108</v>
      </c>
      <c r="E55" s="231"/>
      <c r="F55" s="170"/>
      <c r="G55" s="178"/>
      <c r="H55" s="178"/>
      <c r="I55" s="184"/>
    </row>
    <row r="56" spans="1:18" s="173" customFormat="1" ht="38.25">
      <c r="A56" s="387" t="s">
        <v>687</v>
      </c>
      <c r="B56" s="387">
        <v>102253</v>
      </c>
      <c r="C56" s="387" t="s">
        <v>21</v>
      </c>
      <c r="D56" s="388" t="s">
        <v>110</v>
      </c>
      <c r="E56" s="389">
        <v>12</v>
      </c>
      <c r="F56" s="387" t="s">
        <v>95</v>
      </c>
      <c r="G56" s="398">
        <f>'NÚCLEO 01'!$G$57</f>
        <v>787.69</v>
      </c>
      <c r="H56" s="386">
        <f>ROUND(G56+(G56*$I$6),2)</f>
        <v>1003.12</v>
      </c>
      <c r="I56" s="327">
        <f>ROUND(H56*E56,2)</f>
        <v>12037.44</v>
      </c>
    </row>
    <row r="57" spans="1:18" s="173" customFormat="1">
      <c r="A57" s="182" t="s">
        <v>688</v>
      </c>
      <c r="B57" s="174"/>
      <c r="C57" s="170"/>
      <c r="D57" s="185" t="s">
        <v>112</v>
      </c>
      <c r="E57" s="176"/>
      <c r="F57" s="170"/>
      <c r="G57" s="178"/>
      <c r="H57" s="178"/>
      <c r="I57" s="184"/>
    </row>
    <row r="58" spans="1:18" s="173" customFormat="1" ht="25.5">
      <c r="A58" s="387" t="s">
        <v>689</v>
      </c>
      <c r="B58" s="387" t="s">
        <v>114</v>
      </c>
      <c r="C58" s="387" t="s">
        <v>51</v>
      </c>
      <c r="D58" s="388" t="s">
        <v>115</v>
      </c>
      <c r="E58" s="389">
        <v>7.8</v>
      </c>
      <c r="F58" s="387" t="s">
        <v>39</v>
      </c>
      <c r="G58" s="396">
        <f>'NÚCLEO 01'!$G$59</f>
        <v>137.25</v>
      </c>
      <c r="H58" s="394">
        <f>ROUND(G58+(G58*$I$6),2)</f>
        <v>174.79</v>
      </c>
      <c r="I58" s="327">
        <f>ROUND(H58*E58,2)</f>
        <v>1363.36</v>
      </c>
    </row>
    <row r="59" spans="1:18" s="173" customFormat="1">
      <c r="A59" s="182" t="s">
        <v>690</v>
      </c>
      <c r="B59" s="174"/>
      <c r="C59" s="170"/>
      <c r="D59" s="185" t="s">
        <v>117</v>
      </c>
      <c r="E59" s="231"/>
      <c r="F59" s="170"/>
      <c r="G59" s="178"/>
      <c r="H59" s="178"/>
      <c r="I59" s="184"/>
    </row>
    <row r="60" spans="1:18" s="173" customFormat="1" ht="25.5">
      <c r="A60" s="387" t="s">
        <v>691</v>
      </c>
      <c r="B60" s="387" t="s">
        <v>119</v>
      </c>
      <c r="C60" s="387" t="s">
        <v>51</v>
      </c>
      <c r="D60" s="388" t="s">
        <v>120</v>
      </c>
      <c r="E60" s="389">
        <v>2.16</v>
      </c>
      <c r="F60" s="387" t="s">
        <v>22</v>
      </c>
      <c r="G60" s="396">
        <f>'NÚCLEO 01'!$G$61</f>
        <v>412.33</v>
      </c>
      <c r="H60" s="386">
        <f>ROUND(G60+(G60*$I$6),2)</f>
        <v>525.1</v>
      </c>
      <c r="I60" s="327">
        <f>ROUND(H60*E60,2)</f>
        <v>1134.22</v>
      </c>
    </row>
    <row r="61" spans="1:18">
      <c r="A61" s="58">
        <v>90</v>
      </c>
      <c r="B61" s="58"/>
      <c r="C61" s="58"/>
      <c r="D61" s="59" t="s">
        <v>121</v>
      </c>
      <c r="E61" s="60"/>
      <c r="F61" s="58"/>
      <c r="G61" s="61"/>
      <c r="H61" s="61"/>
      <c r="I61" s="62">
        <f>SUM(I63:I69)</f>
        <v>7146.7999999999984</v>
      </c>
    </row>
    <row r="62" spans="1:18">
      <c r="A62" s="63" t="s">
        <v>692</v>
      </c>
      <c r="B62" s="37"/>
      <c r="C62" s="37"/>
      <c r="D62" s="64" t="s">
        <v>123</v>
      </c>
      <c r="E62" s="43"/>
      <c r="F62" s="37"/>
      <c r="G62" s="53"/>
      <c r="H62" s="53"/>
      <c r="I62" s="81"/>
    </row>
    <row r="63" spans="1:18" s="190" customFormat="1">
      <c r="A63" s="281" t="s">
        <v>693</v>
      </c>
      <c r="B63" s="281" t="s">
        <v>125</v>
      </c>
      <c r="C63" s="281" t="s">
        <v>51</v>
      </c>
      <c r="D63" s="289" t="s">
        <v>126</v>
      </c>
      <c r="E63" s="284">
        <v>4</v>
      </c>
      <c r="F63" s="281" t="s">
        <v>15</v>
      </c>
      <c r="G63" s="304">
        <f>'NÚCLEO 01'!$G$64</f>
        <v>112.2</v>
      </c>
      <c r="H63" s="295">
        <f>ROUND(G63+(G63*$I$6),2)</f>
        <v>142.88999999999999</v>
      </c>
      <c r="I63" s="327">
        <f>ROUND(H63*E63,2)</f>
        <v>571.55999999999995</v>
      </c>
    </row>
    <row r="64" spans="1:18" s="190" customFormat="1">
      <c r="A64" s="191" t="s">
        <v>694</v>
      </c>
      <c r="B64" s="192"/>
      <c r="C64" s="192"/>
      <c r="D64" s="193" t="s">
        <v>234</v>
      </c>
      <c r="E64" s="187"/>
      <c r="F64" s="192"/>
      <c r="G64" s="188"/>
      <c r="H64" s="188"/>
      <c r="I64" s="194"/>
    </row>
    <row r="65" spans="1:9" s="190" customFormat="1">
      <c r="A65" s="281" t="s">
        <v>695</v>
      </c>
      <c r="B65" s="281" t="s">
        <v>127</v>
      </c>
      <c r="C65" s="281" t="s">
        <v>30</v>
      </c>
      <c r="D65" s="289" t="s">
        <v>128</v>
      </c>
      <c r="E65" s="284">
        <v>8</v>
      </c>
      <c r="F65" s="281" t="s">
        <v>15</v>
      </c>
      <c r="G65" s="304">
        <f>'NÚCLEO 01'!$G$66</f>
        <v>563.65</v>
      </c>
      <c r="H65" s="295">
        <f>ROUND(G65+(G65*$I$6),2)</f>
        <v>717.81</v>
      </c>
      <c r="I65" s="327">
        <f>ROUND(H65*E65,2)</f>
        <v>5742.48</v>
      </c>
    </row>
    <row r="66" spans="1:9" s="190" customFormat="1">
      <c r="A66" s="191" t="s">
        <v>871</v>
      </c>
      <c r="B66" s="192"/>
      <c r="C66" s="192"/>
      <c r="D66" s="193" t="s">
        <v>270</v>
      </c>
      <c r="E66" s="187"/>
      <c r="F66" s="192"/>
      <c r="G66" s="188"/>
      <c r="H66" s="188"/>
      <c r="I66" s="194"/>
    </row>
    <row r="67" spans="1:9" s="190" customFormat="1">
      <c r="A67" s="281" t="s">
        <v>872</v>
      </c>
      <c r="B67" s="281" t="s">
        <v>271</v>
      </c>
      <c r="C67" s="281" t="s">
        <v>51</v>
      </c>
      <c r="D67" s="289" t="s">
        <v>272</v>
      </c>
      <c r="E67" s="284">
        <v>4</v>
      </c>
      <c r="F67" s="281" t="s">
        <v>15</v>
      </c>
      <c r="G67" s="304">
        <f>'NÚCLEO 01'!$G$68</f>
        <v>47.58</v>
      </c>
      <c r="H67" s="295">
        <f>ROUND(G67+(G67*$I$6),2)</f>
        <v>60.59</v>
      </c>
      <c r="I67" s="327">
        <f>ROUND(H67*E67,2)</f>
        <v>242.36</v>
      </c>
    </row>
    <row r="68" spans="1:9" s="190" customFormat="1">
      <c r="A68" s="191" t="s">
        <v>873</v>
      </c>
      <c r="B68" s="192"/>
      <c r="C68" s="192"/>
      <c r="D68" s="193" t="s">
        <v>273</v>
      </c>
      <c r="E68" s="187"/>
      <c r="F68" s="192"/>
      <c r="G68" s="188"/>
      <c r="H68" s="188"/>
      <c r="I68" s="194"/>
    </row>
    <row r="69" spans="1:9" s="190" customFormat="1">
      <c r="A69" s="281" t="s">
        <v>874</v>
      </c>
      <c r="B69" s="281" t="s">
        <v>274</v>
      </c>
      <c r="C69" s="281" t="s">
        <v>51</v>
      </c>
      <c r="D69" s="289" t="s">
        <v>275</v>
      </c>
      <c r="E69" s="284">
        <v>8</v>
      </c>
      <c r="F69" s="281" t="s">
        <v>15</v>
      </c>
      <c r="G69" s="304">
        <f>'NÚCLEO 01'!$G$70</f>
        <v>57.95</v>
      </c>
      <c r="H69" s="295">
        <f>ROUND(G69+(G69*$I$6),2)</f>
        <v>73.8</v>
      </c>
      <c r="I69" s="327">
        <f>ROUND(H69*E69,2)</f>
        <v>590.4</v>
      </c>
    </row>
    <row r="70" spans="1:9">
      <c r="A70" s="58">
        <v>91</v>
      </c>
      <c r="B70" s="58"/>
      <c r="C70" s="58"/>
      <c r="D70" s="59" t="s">
        <v>129</v>
      </c>
      <c r="E70" s="60"/>
      <c r="F70" s="58"/>
      <c r="G70" s="61"/>
      <c r="H70" s="61"/>
      <c r="I70" s="62">
        <f>SUM(I71:I76)</f>
        <v>2759.6400000000003</v>
      </c>
    </row>
    <row r="71" spans="1:9">
      <c r="A71" s="63" t="s">
        <v>700</v>
      </c>
      <c r="B71" s="37"/>
      <c r="C71" s="37"/>
      <c r="D71" s="64" t="s">
        <v>131</v>
      </c>
      <c r="E71" s="43"/>
      <c r="F71" s="37"/>
      <c r="G71" s="53"/>
      <c r="H71" s="53"/>
      <c r="I71" s="81"/>
    </row>
    <row r="72" spans="1:9" s="190" customFormat="1" ht="25.5">
      <c r="A72" s="281" t="s">
        <v>701</v>
      </c>
      <c r="B72" s="281" t="s">
        <v>133</v>
      </c>
      <c r="C72" s="281" t="s">
        <v>30</v>
      </c>
      <c r="D72" s="289" t="s">
        <v>134</v>
      </c>
      <c r="E72" s="284">
        <v>4</v>
      </c>
      <c r="F72" s="281" t="s">
        <v>15</v>
      </c>
      <c r="G72" s="279">
        <f>'NÚCLEO 01'!$G$73</f>
        <v>110.35</v>
      </c>
      <c r="H72" s="295">
        <f t="shared" ref="H72:H73" si="5">ROUND(G72+(G72*$I$6),2)</f>
        <v>140.53</v>
      </c>
      <c r="I72" s="406">
        <f>ROUND(H72*E72,2)</f>
        <v>562.12</v>
      </c>
    </row>
    <row r="73" spans="1:9" s="190" customFormat="1">
      <c r="A73" s="281" t="s">
        <v>706</v>
      </c>
      <c r="B73" s="281" t="s">
        <v>136</v>
      </c>
      <c r="C73" s="281" t="s">
        <v>30</v>
      </c>
      <c r="D73" s="289" t="s">
        <v>137</v>
      </c>
      <c r="E73" s="284">
        <v>2</v>
      </c>
      <c r="F73" s="281" t="s">
        <v>15</v>
      </c>
      <c r="G73" s="279">
        <f>'NÚCLEO 01'!$G$74</f>
        <v>61.74</v>
      </c>
      <c r="H73" s="295">
        <f t="shared" si="5"/>
        <v>78.63</v>
      </c>
      <c r="I73" s="406">
        <f>ROUND(H73*E73,2)</f>
        <v>157.26</v>
      </c>
    </row>
    <row r="74" spans="1:9" s="190" customFormat="1">
      <c r="A74" s="67" t="s">
        <v>702</v>
      </c>
      <c r="B74" s="41"/>
      <c r="C74" s="40"/>
      <c r="D74" s="55" t="s">
        <v>139</v>
      </c>
      <c r="E74" s="43"/>
      <c r="F74" s="40"/>
      <c r="G74" s="38"/>
      <c r="H74" s="68"/>
      <c r="I74" s="47"/>
    </row>
    <row r="75" spans="1:9" s="190" customFormat="1">
      <c r="A75" s="308" t="s">
        <v>703</v>
      </c>
      <c r="B75" s="309" t="s">
        <v>631</v>
      </c>
      <c r="C75" s="308" t="s">
        <v>30</v>
      </c>
      <c r="D75" s="310" t="s">
        <v>632</v>
      </c>
      <c r="E75" s="311">
        <v>8</v>
      </c>
      <c r="F75" s="308" t="s">
        <v>15</v>
      </c>
      <c r="G75" s="312">
        <f>'NÚCLEO 01'!$G$76</f>
        <v>127.3</v>
      </c>
      <c r="H75" s="295">
        <f t="shared" ref="H75:H76" si="6">ROUND(G75+(G75*$I$6),2)</f>
        <v>162.12</v>
      </c>
      <c r="I75" s="314">
        <f>ROUND(H75*E75,2)</f>
        <v>1296.96</v>
      </c>
    </row>
    <row r="76" spans="1:9" s="190" customFormat="1">
      <c r="A76" s="308" t="s">
        <v>875</v>
      </c>
      <c r="B76" s="309" t="s">
        <v>628</v>
      </c>
      <c r="C76" s="308" t="s">
        <v>30</v>
      </c>
      <c r="D76" s="315" t="s">
        <v>629</v>
      </c>
      <c r="E76" s="311">
        <v>10</v>
      </c>
      <c r="F76" s="308" t="s">
        <v>15</v>
      </c>
      <c r="G76" s="312">
        <f>'NÚCLEO 01'!$G$77</f>
        <v>58.37</v>
      </c>
      <c r="H76" s="295">
        <f t="shared" si="6"/>
        <v>74.33</v>
      </c>
      <c r="I76" s="314">
        <f>ROUND(H76*E76,2)</f>
        <v>743.3</v>
      </c>
    </row>
    <row r="77" spans="1:9">
      <c r="A77" s="58">
        <v>92</v>
      </c>
      <c r="B77" s="58"/>
      <c r="C77" s="58"/>
      <c r="D77" s="59" t="s">
        <v>141</v>
      </c>
      <c r="E77" s="60"/>
      <c r="F77" s="58"/>
      <c r="G77" s="61"/>
      <c r="H77" s="61"/>
      <c r="I77" s="62">
        <f>SUM(I78:I81)</f>
        <v>2257.9499999999998</v>
      </c>
    </row>
    <row r="78" spans="1:9">
      <c r="A78" s="63" t="s">
        <v>704</v>
      </c>
      <c r="B78" s="37"/>
      <c r="C78" s="37"/>
      <c r="D78" s="64" t="s">
        <v>143</v>
      </c>
      <c r="E78" s="187"/>
      <c r="F78" s="37"/>
      <c r="G78" s="53"/>
      <c r="H78" s="53"/>
      <c r="I78" s="81"/>
    </row>
    <row r="79" spans="1:9" s="190" customFormat="1">
      <c r="A79" s="281" t="s">
        <v>705</v>
      </c>
      <c r="B79" s="281" t="s">
        <v>145</v>
      </c>
      <c r="C79" s="281" t="s">
        <v>51</v>
      </c>
      <c r="D79" s="289" t="s">
        <v>146</v>
      </c>
      <c r="E79" s="284">
        <v>40.6</v>
      </c>
      <c r="F79" s="281" t="s">
        <v>22</v>
      </c>
      <c r="G79" s="304">
        <f>'NÚCLEO 01'!$G$80</f>
        <v>24.63</v>
      </c>
      <c r="H79" s="399">
        <f>ROUND(G79+(G79*$I$6),2)</f>
        <v>31.37</v>
      </c>
      <c r="I79" s="327">
        <f>ROUND(H79*E79,2)</f>
        <v>1273.6199999999999</v>
      </c>
    </row>
    <row r="80" spans="1:9" s="190" customFormat="1">
      <c r="A80" s="191" t="s">
        <v>707</v>
      </c>
      <c r="B80" s="191"/>
      <c r="C80" s="191"/>
      <c r="D80" s="200" t="s">
        <v>148</v>
      </c>
      <c r="E80" s="187"/>
      <c r="F80" s="192"/>
      <c r="G80" s="188"/>
      <c r="H80" s="188"/>
      <c r="I80" s="194"/>
    </row>
    <row r="81" spans="1:9" s="190" customFormat="1">
      <c r="A81" s="281" t="s">
        <v>708</v>
      </c>
      <c r="B81" s="281" t="s">
        <v>150</v>
      </c>
      <c r="C81" s="281" t="s">
        <v>51</v>
      </c>
      <c r="D81" s="289" t="s">
        <v>151</v>
      </c>
      <c r="E81" s="284">
        <v>33.020000000000003</v>
      </c>
      <c r="F81" s="281" t="s">
        <v>22</v>
      </c>
      <c r="G81" s="304">
        <f>'NÚCLEO 01'!$G$82</f>
        <v>23.41</v>
      </c>
      <c r="H81" s="399">
        <f>ROUND(G81+(G81*$I$6),2)</f>
        <v>29.81</v>
      </c>
      <c r="I81" s="327">
        <f>ROUND(H81*E81,2)</f>
        <v>984.33</v>
      </c>
    </row>
    <row r="82" spans="1:9">
      <c r="A82" s="58">
        <v>93</v>
      </c>
      <c r="B82" s="58"/>
      <c r="C82" s="58"/>
      <c r="D82" s="59" t="s">
        <v>152</v>
      </c>
      <c r="E82" s="60"/>
      <c r="F82" s="58"/>
      <c r="G82" s="61"/>
      <c r="H82" s="61"/>
      <c r="I82" s="62">
        <f>SUM(I83:I87)</f>
        <v>16674.87</v>
      </c>
    </row>
    <row r="83" spans="1:9">
      <c r="A83" s="63" t="s">
        <v>709</v>
      </c>
      <c r="B83" s="37"/>
      <c r="C83" s="37"/>
      <c r="D83" s="64" t="s">
        <v>154</v>
      </c>
      <c r="E83" s="187"/>
      <c r="F83" s="37"/>
      <c r="G83" s="53"/>
      <c r="H83" s="53"/>
      <c r="I83" s="81"/>
    </row>
    <row r="84" spans="1:9" s="190" customFormat="1" ht="25.5">
      <c r="A84" s="281" t="s">
        <v>710</v>
      </c>
      <c r="B84" s="281" t="s">
        <v>156</v>
      </c>
      <c r="C84" s="281" t="s">
        <v>51</v>
      </c>
      <c r="D84" s="289" t="s">
        <v>157</v>
      </c>
      <c r="E84" s="284">
        <v>3.36</v>
      </c>
      <c r="F84" s="281" t="s">
        <v>22</v>
      </c>
      <c r="G84" s="304">
        <f>'NÚCLEO 01'!$G$85</f>
        <v>1162.04</v>
      </c>
      <c r="H84" s="400">
        <f>ROUND(G84+(G84*$I$6),2)</f>
        <v>1479.86</v>
      </c>
      <c r="I84" s="406">
        <f>ROUND(H84*E84,2)</f>
        <v>4972.33</v>
      </c>
    </row>
    <row r="85" spans="1:9" s="190" customFormat="1" ht="25.5">
      <c r="A85" s="401" t="s">
        <v>711</v>
      </c>
      <c r="B85" s="401" t="s">
        <v>228</v>
      </c>
      <c r="C85" s="401" t="s">
        <v>51</v>
      </c>
      <c r="D85" s="319" t="s">
        <v>229</v>
      </c>
      <c r="E85" s="402">
        <v>4.62</v>
      </c>
      <c r="F85" s="401" t="s">
        <v>22</v>
      </c>
      <c r="G85" s="304">
        <f>'NÚCLEO 01'!$G$86</f>
        <v>906.27</v>
      </c>
      <c r="H85" s="400">
        <f>ROUND(G85+(G85*$I$6),2)</f>
        <v>1154.1300000000001</v>
      </c>
      <c r="I85" s="406">
        <f>ROUND(H85*E85,2)</f>
        <v>5332.08</v>
      </c>
    </row>
    <row r="86" spans="1:9" s="190" customFormat="1">
      <c r="A86" s="201" t="s">
        <v>712</v>
      </c>
      <c r="B86" s="202"/>
      <c r="C86" s="202"/>
      <c r="D86" s="196" t="s">
        <v>160</v>
      </c>
      <c r="E86" s="203"/>
      <c r="F86" s="202"/>
      <c r="G86" s="203"/>
      <c r="H86" s="204"/>
      <c r="I86" s="205"/>
    </row>
    <row r="87" spans="1:9" s="190" customFormat="1">
      <c r="A87" s="285" t="s">
        <v>713</v>
      </c>
      <c r="B87" s="285" t="s">
        <v>162</v>
      </c>
      <c r="C87" s="285" t="s">
        <v>51</v>
      </c>
      <c r="D87" s="404" t="s">
        <v>163</v>
      </c>
      <c r="E87" s="405">
        <v>3.2</v>
      </c>
      <c r="F87" s="285" t="s">
        <v>22</v>
      </c>
      <c r="G87" s="406">
        <f>'NÚCLEO 01'!$G$88</f>
        <v>1563.23</v>
      </c>
      <c r="H87" s="400">
        <f>ROUND(G87+(G87*$I$6),2)</f>
        <v>1990.77</v>
      </c>
      <c r="I87" s="327">
        <f>ROUND(H87*E87,2)</f>
        <v>6370.46</v>
      </c>
    </row>
    <row r="88" spans="1:9">
      <c r="A88" s="58">
        <v>94</v>
      </c>
      <c r="B88" s="58"/>
      <c r="C88" s="58"/>
      <c r="D88" s="59" t="s">
        <v>164</v>
      </c>
      <c r="E88" s="60"/>
      <c r="F88" s="58"/>
      <c r="G88" s="61"/>
      <c r="H88" s="61"/>
      <c r="I88" s="62">
        <f>SUM(I89:I100)</f>
        <v>892.80000000000007</v>
      </c>
    </row>
    <row r="89" spans="1:9" s="190" customFormat="1">
      <c r="A89" s="206" t="s">
        <v>714</v>
      </c>
      <c r="B89" s="207"/>
      <c r="C89" s="207"/>
      <c r="D89" s="208" t="s">
        <v>166</v>
      </c>
      <c r="E89" s="197"/>
      <c r="F89" s="207"/>
      <c r="G89" s="209"/>
      <c r="H89" s="209"/>
      <c r="I89" s="210"/>
    </row>
    <row r="90" spans="1:9" s="190" customFormat="1" ht="26.25">
      <c r="A90" s="308" t="s">
        <v>715</v>
      </c>
      <c r="B90" s="298">
        <f>COMPOSIÇÕES!$A$11</f>
        <v>1</v>
      </c>
      <c r="C90" s="298" t="str">
        <f>COMPOSIÇÕES!$E$11</f>
        <v>COMPOSIÇÃO</v>
      </c>
      <c r="D90" s="324" t="str">
        <f>COMPOSIÇÕES!$C$11</f>
        <v>TOMADA 2P+T PADRAO NBR 14136 CORRENTE 20A-250V E INTERRUPTOR 2 TECLAS COM ESPELHO 4'X4'</v>
      </c>
      <c r="E90" s="325">
        <v>2</v>
      </c>
      <c r="F90" s="298" t="str">
        <f>COMPOSIÇÕES!$D$11</f>
        <v>UN</v>
      </c>
      <c r="G90" s="326">
        <f>COMPOSIÇÕES!$G$11</f>
        <v>55.47</v>
      </c>
      <c r="H90" s="400">
        <f>ROUND(G90+(G90*$I$6),2)</f>
        <v>70.64</v>
      </c>
      <c r="I90" s="327">
        <f>ROUND(H90*E90,2)</f>
        <v>141.28</v>
      </c>
    </row>
    <row r="91" spans="1:9" s="190" customFormat="1">
      <c r="A91" s="328" t="s">
        <v>876</v>
      </c>
      <c r="B91" s="329" t="s">
        <v>538</v>
      </c>
      <c r="C91" s="329" t="s">
        <v>51</v>
      </c>
      <c r="D91" s="330" t="s">
        <v>539</v>
      </c>
      <c r="E91" s="331">
        <v>6</v>
      </c>
      <c r="F91" s="329" t="s">
        <v>15</v>
      </c>
      <c r="G91" s="332">
        <f>'NÚCLEO 01'!$G$92</f>
        <v>4.1399999999999997</v>
      </c>
      <c r="H91" s="313">
        <f>ROUND(G91+(G91*$I$6),2)</f>
        <v>5.27</v>
      </c>
      <c r="I91" s="327">
        <f t="shared" ref="I91" si="7">ROUND(H91*E91,2)</f>
        <v>31.62</v>
      </c>
    </row>
    <row r="92" spans="1:9" s="190" customFormat="1">
      <c r="A92" s="211" t="s">
        <v>716</v>
      </c>
      <c r="B92" s="98"/>
      <c r="C92" s="98"/>
      <c r="D92" s="99" t="s">
        <v>169</v>
      </c>
      <c r="E92" s="100"/>
      <c r="F92" s="98"/>
      <c r="G92" s="101"/>
      <c r="H92" s="103"/>
      <c r="I92" s="103"/>
    </row>
    <row r="93" spans="1:9" s="190" customFormat="1" ht="26.25">
      <c r="A93" s="333" t="s">
        <v>717</v>
      </c>
      <c r="B93" s="298">
        <f>COMPOSIÇÕES!$A$50</f>
        <v>5</v>
      </c>
      <c r="C93" s="298" t="str">
        <f>COMPOSIÇÕES!$E$50</f>
        <v>COMPOSIÇÃO</v>
      </c>
      <c r="D93" s="324" t="str">
        <f>COMPOSIÇÕES!$C$50</f>
        <v>LAMPADA LED TUBULAR VIDRO DE 18W C/TEMPERATURA DE COR 4000° K</v>
      </c>
      <c r="E93" s="325">
        <v>1</v>
      </c>
      <c r="F93" s="298" t="s">
        <v>15</v>
      </c>
      <c r="G93" s="326">
        <f>COMPOSIÇÕES!$G$50</f>
        <v>22.98</v>
      </c>
      <c r="H93" s="313">
        <f t="shared" ref="H93:H100" si="8">ROUND(G93+(G93*$I$6),2)</f>
        <v>29.27</v>
      </c>
      <c r="I93" s="327">
        <f>ROUND(H93*E93,2)</f>
        <v>29.27</v>
      </c>
    </row>
    <row r="94" spans="1:9" s="190" customFormat="1" ht="26.25">
      <c r="A94" s="333" t="s">
        <v>718</v>
      </c>
      <c r="B94" s="298" t="s">
        <v>617</v>
      </c>
      <c r="C94" s="298" t="s">
        <v>51</v>
      </c>
      <c r="D94" s="324" t="s">
        <v>618</v>
      </c>
      <c r="E94" s="325">
        <v>8</v>
      </c>
      <c r="F94" s="298" t="s">
        <v>15</v>
      </c>
      <c r="G94" s="326">
        <f>'NÚCLEO 01'!$G$94</f>
        <v>14.93</v>
      </c>
      <c r="H94" s="313">
        <f t="shared" si="8"/>
        <v>19.010000000000002</v>
      </c>
      <c r="I94" s="327">
        <f>ROUND(H94*E94,2)</f>
        <v>152.08000000000001</v>
      </c>
    </row>
    <row r="95" spans="1:9" s="190" customFormat="1">
      <c r="A95" s="211" t="s">
        <v>877</v>
      </c>
      <c r="B95" s="212"/>
      <c r="C95" s="212"/>
      <c r="D95" s="213" t="s">
        <v>397</v>
      </c>
      <c r="E95" s="214"/>
      <c r="F95" s="212"/>
      <c r="G95" s="199"/>
      <c r="H95" s="215"/>
      <c r="I95" s="198"/>
    </row>
    <row r="96" spans="1:9" s="190" customFormat="1">
      <c r="A96" s="334" t="s">
        <v>878</v>
      </c>
      <c r="B96" s="334">
        <f>COMPOSIÇÕES!$A$31</f>
        <v>3</v>
      </c>
      <c r="C96" s="334" t="str">
        <f>COMPOSIÇÕES!$E$31</f>
        <v>COMPOSIÇÃO</v>
      </c>
      <c r="D96" s="335" t="str">
        <f>COMPOSIÇÕES!$C$31</f>
        <v>RECOLOCAÇÃO DE CHUVEIRO</v>
      </c>
      <c r="E96" s="336">
        <v>6</v>
      </c>
      <c r="F96" s="334" t="str">
        <f>COMPOSIÇÕES!$D$31</f>
        <v>UN</v>
      </c>
      <c r="G96" s="337">
        <f>COMPOSIÇÕES!G31</f>
        <v>36.22</v>
      </c>
      <c r="H96" s="313">
        <f t="shared" si="8"/>
        <v>46.13</v>
      </c>
      <c r="I96" s="338">
        <f>ROUND(H96*E96,2)</f>
        <v>276.77999999999997</v>
      </c>
    </row>
    <row r="97" spans="1:10" s="190" customFormat="1">
      <c r="A97" s="211" t="s">
        <v>879</v>
      </c>
      <c r="B97" s="212"/>
      <c r="C97" s="212"/>
      <c r="D97" s="213" t="s">
        <v>559</v>
      </c>
      <c r="E97" s="214"/>
      <c r="F97" s="212"/>
      <c r="G97" s="199"/>
      <c r="H97" s="215"/>
      <c r="I97" s="198"/>
    </row>
    <row r="98" spans="1:10" s="190" customFormat="1" ht="25.5">
      <c r="A98" s="339" t="s">
        <v>880</v>
      </c>
      <c r="B98" s="339" t="s">
        <v>556</v>
      </c>
      <c r="C98" s="339" t="s">
        <v>51</v>
      </c>
      <c r="D98" s="340" t="s">
        <v>555</v>
      </c>
      <c r="E98" s="341">
        <v>2.52</v>
      </c>
      <c r="F98" s="339" t="s">
        <v>39</v>
      </c>
      <c r="G98" s="342">
        <f>'NÚCLEO 01'!$G$98</f>
        <v>9.1</v>
      </c>
      <c r="H98" s="313">
        <f t="shared" si="8"/>
        <v>11.59</v>
      </c>
      <c r="I98" s="338">
        <f>ROUND(H98*E98,2)</f>
        <v>29.21</v>
      </c>
    </row>
    <row r="99" spans="1:10" s="190" customFormat="1">
      <c r="A99" s="339" t="s">
        <v>881</v>
      </c>
      <c r="B99" s="339">
        <f>COMPOSIÇÕES!$A$39</f>
        <v>4</v>
      </c>
      <c r="C99" s="339" t="str">
        <f>COMPOSIÇÕES!$E$39</f>
        <v>COMPOSIÇÃO</v>
      </c>
      <c r="D99" s="340" t="str">
        <f>COMPOSIÇÕES!$C$39</f>
        <v>EMBUTIR FIAÇÃO ELÉTRICA</v>
      </c>
      <c r="E99" s="341">
        <v>2.52</v>
      </c>
      <c r="F99" s="339" t="str">
        <f>COMPOSIÇÕES!$D$39</f>
        <v>M</v>
      </c>
      <c r="G99" s="340">
        <f>COMPOSIÇÕES!$G$39</f>
        <v>61.730000000000004</v>
      </c>
      <c r="H99" s="313">
        <f t="shared" si="8"/>
        <v>78.61</v>
      </c>
      <c r="I99" s="338">
        <f>ROUND(H99*E99,2)</f>
        <v>198.1</v>
      </c>
    </row>
    <row r="100" spans="1:10" s="190" customFormat="1">
      <c r="A100" s="339" t="s">
        <v>885</v>
      </c>
      <c r="B100" s="339" t="s">
        <v>747</v>
      </c>
      <c r="C100" s="339" t="s">
        <v>51</v>
      </c>
      <c r="D100" s="340" t="s">
        <v>748</v>
      </c>
      <c r="E100" s="341">
        <v>1</v>
      </c>
      <c r="F100" s="343" t="s">
        <v>750</v>
      </c>
      <c r="G100" s="340">
        <f>'NÚCLEO 01'!$G$100</f>
        <v>27.06</v>
      </c>
      <c r="H100" s="313">
        <f t="shared" si="8"/>
        <v>34.46</v>
      </c>
      <c r="I100" s="338">
        <f>ROUND(H100*E100,2)</f>
        <v>34.46</v>
      </c>
    </row>
    <row r="101" spans="1:10">
      <c r="A101" s="58">
        <v>95</v>
      </c>
      <c r="B101" s="58"/>
      <c r="C101" s="58"/>
      <c r="D101" s="59" t="s">
        <v>171</v>
      </c>
      <c r="E101" s="60"/>
      <c r="F101" s="58"/>
      <c r="G101" s="61"/>
      <c r="H101" s="61"/>
      <c r="I101" s="62">
        <f>SUM(I102:I106)</f>
        <v>1557.17</v>
      </c>
    </row>
    <row r="102" spans="1:10">
      <c r="A102" s="63" t="s">
        <v>719</v>
      </c>
      <c r="B102" s="37"/>
      <c r="C102" s="37"/>
      <c r="D102" s="64" t="s">
        <v>173</v>
      </c>
      <c r="E102" s="43"/>
      <c r="F102" s="37"/>
      <c r="G102" s="53"/>
      <c r="H102" s="53"/>
      <c r="I102" s="81"/>
    </row>
    <row r="103" spans="1:10" s="190" customFormat="1">
      <c r="A103" s="390" t="s">
        <v>720</v>
      </c>
      <c r="B103" s="390" t="s">
        <v>175</v>
      </c>
      <c r="C103" s="390" t="s">
        <v>51</v>
      </c>
      <c r="D103" s="388" t="s">
        <v>176</v>
      </c>
      <c r="E103" s="407">
        <v>1.56</v>
      </c>
      <c r="F103" s="390" t="s">
        <v>22</v>
      </c>
      <c r="G103" s="393">
        <f>'NÚCLEO 01'!$G$103</f>
        <v>643.23</v>
      </c>
      <c r="H103" s="386">
        <f>ROUND(G103+(G103*$I$6),2)</f>
        <v>819.15</v>
      </c>
      <c r="I103" s="327">
        <f>ROUND(H103*E103,2)</f>
        <v>1277.8699999999999</v>
      </c>
    </row>
    <row r="104" spans="1:10" s="190" customFormat="1">
      <c r="A104" s="201" t="s">
        <v>882</v>
      </c>
      <c r="B104" s="201"/>
      <c r="C104" s="201"/>
      <c r="D104" s="196" t="s">
        <v>180</v>
      </c>
      <c r="E104" s="219"/>
      <c r="F104" s="202"/>
      <c r="G104" s="186"/>
      <c r="H104" s="220"/>
      <c r="I104" s="195"/>
    </row>
    <row r="105" spans="1:10" s="190" customFormat="1">
      <c r="A105" s="390" t="s">
        <v>883</v>
      </c>
      <c r="B105" s="390" t="s">
        <v>182</v>
      </c>
      <c r="C105" s="390" t="s">
        <v>51</v>
      </c>
      <c r="D105" s="408" t="s">
        <v>183</v>
      </c>
      <c r="E105" s="407">
        <v>2</v>
      </c>
      <c r="F105" s="390" t="s">
        <v>15</v>
      </c>
      <c r="G105" s="388">
        <f>'NÚCLEO 01'!$G$105</f>
        <v>63.18</v>
      </c>
      <c r="H105" s="386">
        <f>ROUND(G105+(G105*$I$6),2)</f>
        <v>80.459999999999994</v>
      </c>
      <c r="I105" s="327">
        <f>ROUND(H105*E105,2)</f>
        <v>160.91999999999999</v>
      </c>
    </row>
    <row r="106" spans="1:10" s="190" customFormat="1">
      <c r="A106" s="390" t="s">
        <v>884</v>
      </c>
      <c r="B106" s="390" t="s">
        <v>185</v>
      </c>
      <c r="C106" s="390" t="s">
        <v>51</v>
      </c>
      <c r="D106" s="388" t="s">
        <v>186</v>
      </c>
      <c r="E106" s="407">
        <v>2</v>
      </c>
      <c r="F106" s="390" t="s">
        <v>15</v>
      </c>
      <c r="G106" s="388">
        <f>'NÚCLEO 01'!$G$106</f>
        <v>46.48</v>
      </c>
      <c r="H106" s="386">
        <f>ROUND(G106+(G106*$I$6),2)</f>
        <v>59.19</v>
      </c>
      <c r="I106" s="327">
        <f>ROUND(H106*E106,2)</f>
        <v>118.38</v>
      </c>
      <c r="J106" s="221"/>
    </row>
    <row r="107" spans="1:10">
      <c r="A107" s="151"/>
      <c r="B107" s="151"/>
      <c r="C107" s="151"/>
      <c r="D107" s="152" t="s">
        <v>192</v>
      </c>
      <c r="E107" s="151"/>
      <c r="F107" s="151"/>
      <c r="G107" s="151"/>
      <c r="H107" s="151"/>
      <c r="I107" s="153">
        <f>I108+I124+I144+I180+I131+I139+I151+I156+I159+I167+I172</f>
        <v>15222.839999999998</v>
      </c>
      <c r="J107" s="150"/>
    </row>
    <row r="108" spans="1:10">
      <c r="A108" s="154">
        <v>96</v>
      </c>
      <c r="B108" s="155"/>
      <c r="C108" s="155"/>
      <c r="D108" s="156" t="s">
        <v>25</v>
      </c>
      <c r="E108" s="155"/>
      <c r="F108" s="155"/>
      <c r="G108" s="155"/>
      <c r="H108" s="155"/>
      <c r="I108" s="157">
        <f>SUM(I110:I123)</f>
        <v>1637.96</v>
      </c>
      <c r="J108" s="150"/>
    </row>
    <row r="109" spans="1:10">
      <c r="A109" s="158" t="s">
        <v>721</v>
      </c>
      <c r="B109" s="103"/>
      <c r="C109" s="103"/>
      <c r="D109" s="159" t="s">
        <v>27</v>
      </c>
      <c r="E109" s="103"/>
      <c r="F109" s="103"/>
      <c r="G109" s="103"/>
      <c r="H109" s="103"/>
      <c r="I109" s="160"/>
      <c r="J109" s="150"/>
    </row>
    <row r="110" spans="1:10" s="190" customFormat="1" ht="26.25">
      <c r="A110" s="347" t="s">
        <v>886</v>
      </c>
      <c r="B110" s="347" t="s">
        <v>29</v>
      </c>
      <c r="C110" s="347" t="s">
        <v>30</v>
      </c>
      <c r="D110" s="349" t="s">
        <v>31</v>
      </c>
      <c r="E110" s="350">
        <v>0.34</v>
      </c>
      <c r="F110" s="347" t="s">
        <v>32</v>
      </c>
      <c r="G110" s="351">
        <f>'NÚCLEO 01'!$G$110</f>
        <v>300.23</v>
      </c>
      <c r="H110" s="386">
        <f t="shared" ref="H110:H123" si="9">ROUND(G110+(G110*$I$6),2)</f>
        <v>382.34</v>
      </c>
      <c r="I110" s="416">
        <f>ROUND(H110*E110,2)</f>
        <v>130</v>
      </c>
      <c r="J110" s="221"/>
    </row>
    <row r="111" spans="1:10" s="190" customFormat="1" ht="26.25">
      <c r="A111" s="353" t="s">
        <v>887</v>
      </c>
      <c r="B111" s="353" t="s">
        <v>37</v>
      </c>
      <c r="C111" s="353" t="s">
        <v>30</v>
      </c>
      <c r="D111" s="376" t="s">
        <v>38</v>
      </c>
      <c r="E111" s="355">
        <v>15</v>
      </c>
      <c r="F111" s="353" t="s">
        <v>39</v>
      </c>
      <c r="G111" s="351">
        <f>'NÚCLEO 01'!$G$111</f>
        <v>6</v>
      </c>
      <c r="H111" s="386">
        <f t="shared" si="9"/>
        <v>7.64</v>
      </c>
      <c r="I111" s="416">
        <f t="shared" ref="I111:I123" si="10">ROUND(H111*E111,2)</f>
        <v>114.6</v>
      </c>
      <c r="J111" s="221">
        <f>I107+I14+I11</f>
        <v>83699.87999999999</v>
      </c>
    </row>
    <row r="112" spans="1:10" s="190" customFormat="1">
      <c r="A112" s="347" t="s">
        <v>888</v>
      </c>
      <c r="B112" s="353" t="s">
        <v>41</v>
      </c>
      <c r="C112" s="353" t="s">
        <v>30</v>
      </c>
      <c r="D112" s="376" t="s">
        <v>42</v>
      </c>
      <c r="E112" s="355">
        <v>17.16</v>
      </c>
      <c r="F112" s="353" t="s">
        <v>22</v>
      </c>
      <c r="G112" s="351">
        <f>'NÚCLEO 01'!$G$112</f>
        <v>4.21</v>
      </c>
      <c r="H112" s="386">
        <f t="shared" si="9"/>
        <v>5.36</v>
      </c>
      <c r="I112" s="416">
        <f t="shared" si="10"/>
        <v>91.98</v>
      </c>
      <c r="J112" s="221"/>
    </row>
    <row r="113" spans="1:10" s="190" customFormat="1">
      <c r="A113" s="353" t="s">
        <v>889</v>
      </c>
      <c r="B113" s="353" t="s">
        <v>44</v>
      </c>
      <c r="C113" s="353" t="s">
        <v>30</v>
      </c>
      <c r="D113" s="376" t="s">
        <v>45</v>
      </c>
      <c r="E113" s="355">
        <v>1</v>
      </c>
      <c r="F113" s="353" t="s">
        <v>15</v>
      </c>
      <c r="G113" s="351">
        <f>'NÚCLEO 01'!$G$113</f>
        <v>9.27</v>
      </c>
      <c r="H113" s="386">
        <f t="shared" si="9"/>
        <v>11.81</v>
      </c>
      <c r="I113" s="416">
        <f t="shared" si="10"/>
        <v>11.81</v>
      </c>
      <c r="J113" s="221"/>
    </row>
    <row r="114" spans="1:10" s="190" customFormat="1">
      <c r="A114" s="347" t="s">
        <v>890</v>
      </c>
      <c r="B114" s="357" t="s">
        <v>50</v>
      </c>
      <c r="C114" s="409" t="s">
        <v>51</v>
      </c>
      <c r="D114" s="363" t="s">
        <v>52</v>
      </c>
      <c r="E114" s="367">
        <v>2</v>
      </c>
      <c r="F114" s="353" t="s">
        <v>15</v>
      </c>
      <c r="G114" s="351">
        <f>'NÚCLEO 01'!$G$114</f>
        <v>14.47</v>
      </c>
      <c r="H114" s="386">
        <f t="shared" si="9"/>
        <v>18.43</v>
      </c>
      <c r="I114" s="416">
        <f t="shared" si="10"/>
        <v>36.86</v>
      </c>
      <c r="J114" s="221"/>
    </row>
    <row r="115" spans="1:10" s="190" customFormat="1">
      <c r="A115" s="353" t="s">
        <v>891</v>
      </c>
      <c r="B115" s="357" t="s">
        <v>54</v>
      </c>
      <c r="C115" s="409" t="s">
        <v>51</v>
      </c>
      <c r="D115" s="363" t="s">
        <v>55</v>
      </c>
      <c r="E115" s="367">
        <v>3</v>
      </c>
      <c r="F115" s="353" t="s">
        <v>15</v>
      </c>
      <c r="G115" s="351">
        <f>'NÚCLEO 01'!$G$115</f>
        <v>5.69</v>
      </c>
      <c r="H115" s="386">
        <f t="shared" si="9"/>
        <v>7.25</v>
      </c>
      <c r="I115" s="416">
        <f t="shared" si="10"/>
        <v>21.75</v>
      </c>
      <c r="J115" s="221"/>
    </row>
    <row r="116" spans="1:10" s="190" customFormat="1" ht="26.25">
      <c r="A116" s="347" t="s">
        <v>892</v>
      </c>
      <c r="B116" s="357" t="s">
        <v>57</v>
      </c>
      <c r="C116" s="357" t="s">
        <v>30</v>
      </c>
      <c r="D116" s="363" t="s">
        <v>58</v>
      </c>
      <c r="E116" s="367">
        <v>2</v>
      </c>
      <c r="F116" s="353" t="s">
        <v>15</v>
      </c>
      <c r="G116" s="351">
        <f>'NÚCLEO 01'!$G$116</f>
        <v>36.74</v>
      </c>
      <c r="H116" s="386">
        <f t="shared" si="9"/>
        <v>46.79</v>
      </c>
      <c r="I116" s="416">
        <f t="shared" si="10"/>
        <v>93.58</v>
      </c>
      <c r="J116" s="221"/>
    </row>
    <row r="117" spans="1:10" s="190" customFormat="1" ht="25.5">
      <c r="A117" s="353" t="s">
        <v>893</v>
      </c>
      <c r="B117" s="357" t="s">
        <v>63</v>
      </c>
      <c r="C117" s="357" t="s">
        <v>51</v>
      </c>
      <c r="D117" s="364" t="s">
        <v>64</v>
      </c>
      <c r="E117" s="367">
        <v>4</v>
      </c>
      <c r="F117" s="353" t="s">
        <v>15</v>
      </c>
      <c r="G117" s="351">
        <f>'NÚCLEO 01'!$G$117</f>
        <v>4.41</v>
      </c>
      <c r="H117" s="386">
        <f t="shared" si="9"/>
        <v>5.62</v>
      </c>
      <c r="I117" s="416">
        <f t="shared" si="10"/>
        <v>22.48</v>
      </c>
      <c r="J117" s="221"/>
    </row>
    <row r="118" spans="1:10" s="190" customFormat="1">
      <c r="A118" s="347" t="s">
        <v>894</v>
      </c>
      <c r="B118" s="357" t="s">
        <v>66</v>
      </c>
      <c r="C118" s="409" t="s">
        <v>51</v>
      </c>
      <c r="D118" s="363" t="s">
        <v>67</v>
      </c>
      <c r="E118" s="367">
        <v>4</v>
      </c>
      <c r="F118" s="353" t="s">
        <v>15</v>
      </c>
      <c r="G118" s="351">
        <f>'NÚCLEO 01'!$G$118</f>
        <v>24.06</v>
      </c>
      <c r="H118" s="386">
        <f t="shared" si="9"/>
        <v>30.64</v>
      </c>
      <c r="I118" s="416">
        <f t="shared" si="10"/>
        <v>122.56</v>
      </c>
      <c r="J118" s="221"/>
    </row>
    <row r="119" spans="1:10" s="190" customFormat="1" ht="26.25">
      <c r="A119" s="353" t="s">
        <v>895</v>
      </c>
      <c r="B119" s="410">
        <v>97660</v>
      </c>
      <c r="C119" s="357" t="s">
        <v>21</v>
      </c>
      <c r="D119" s="363" t="s">
        <v>193</v>
      </c>
      <c r="E119" s="367">
        <v>3</v>
      </c>
      <c r="F119" s="353" t="s">
        <v>15</v>
      </c>
      <c r="G119" s="351">
        <f>'NÚCLEO 01'!$G$119</f>
        <v>0.62</v>
      </c>
      <c r="H119" s="386">
        <f t="shared" si="9"/>
        <v>0.79</v>
      </c>
      <c r="I119" s="416">
        <f t="shared" si="10"/>
        <v>2.37</v>
      </c>
      <c r="J119" s="221"/>
    </row>
    <row r="120" spans="1:10" s="190" customFormat="1" ht="25.5">
      <c r="A120" s="347" t="s">
        <v>896</v>
      </c>
      <c r="B120" s="357" t="s">
        <v>71</v>
      </c>
      <c r="C120" s="357" t="s">
        <v>30</v>
      </c>
      <c r="D120" s="364" t="s">
        <v>72</v>
      </c>
      <c r="E120" s="367">
        <v>1</v>
      </c>
      <c r="F120" s="353" t="s">
        <v>15</v>
      </c>
      <c r="G120" s="351">
        <f>'NÚCLEO 01'!$G$120</f>
        <v>2.25</v>
      </c>
      <c r="H120" s="386">
        <f t="shared" si="9"/>
        <v>2.87</v>
      </c>
      <c r="I120" s="416">
        <f t="shared" si="10"/>
        <v>2.87</v>
      </c>
      <c r="J120" s="221"/>
    </row>
    <row r="121" spans="1:10" s="190" customFormat="1" ht="25.5">
      <c r="A121" s="353" t="s">
        <v>897</v>
      </c>
      <c r="B121" s="296" t="s">
        <v>74</v>
      </c>
      <c r="C121" s="296" t="s">
        <v>51</v>
      </c>
      <c r="D121" s="297" t="s">
        <v>75</v>
      </c>
      <c r="E121" s="302">
        <v>0.7</v>
      </c>
      <c r="F121" s="298" t="s">
        <v>32</v>
      </c>
      <c r="G121" s="351">
        <f>'NÚCLEO 01'!$G$121</f>
        <v>58.08</v>
      </c>
      <c r="H121" s="386">
        <f t="shared" si="9"/>
        <v>73.959999999999994</v>
      </c>
      <c r="I121" s="416">
        <f t="shared" si="10"/>
        <v>51.77</v>
      </c>
      <c r="J121" s="221"/>
    </row>
    <row r="122" spans="1:10" s="190" customFormat="1">
      <c r="A122" s="347" t="s">
        <v>898</v>
      </c>
      <c r="B122" s="296" t="s">
        <v>215</v>
      </c>
      <c r="C122" s="296" t="s">
        <v>51</v>
      </c>
      <c r="D122" s="297" t="s">
        <v>216</v>
      </c>
      <c r="E122" s="298">
        <v>3.08</v>
      </c>
      <c r="F122" s="298" t="s">
        <v>22</v>
      </c>
      <c r="G122" s="351">
        <f>'NÚCLEO 01'!$G$122</f>
        <v>45.03</v>
      </c>
      <c r="H122" s="386">
        <f t="shared" si="9"/>
        <v>57.35</v>
      </c>
      <c r="I122" s="416">
        <f t="shared" si="10"/>
        <v>176.64</v>
      </c>
      <c r="J122" s="221"/>
    </row>
    <row r="123" spans="1:10" s="190" customFormat="1" ht="15.75" customHeight="1">
      <c r="A123" s="353" t="s">
        <v>899</v>
      </c>
      <c r="B123" s="296" t="s">
        <v>225</v>
      </c>
      <c r="C123" s="296" t="s">
        <v>30</v>
      </c>
      <c r="D123" s="297" t="s">
        <v>226</v>
      </c>
      <c r="E123" s="302">
        <v>1</v>
      </c>
      <c r="F123" s="298" t="s">
        <v>15</v>
      </c>
      <c r="G123" s="351">
        <f>'NÚCLEO 01'!$G$123</f>
        <v>595.75</v>
      </c>
      <c r="H123" s="386">
        <f t="shared" si="9"/>
        <v>758.69</v>
      </c>
      <c r="I123" s="416">
        <f t="shared" si="10"/>
        <v>758.69</v>
      </c>
      <c r="J123" s="221"/>
    </row>
    <row r="124" spans="1:10">
      <c r="A124" s="92">
        <v>97</v>
      </c>
      <c r="B124" s="93"/>
      <c r="C124" s="93"/>
      <c r="D124" s="94" t="s">
        <v>235</v>
      </c>
      <c r="E124" s="95"/>
      <c r="F124" s="93"/>
      <c r="G124" s="96"/>
      <c r="H124" s="155"/>
      <c r="I124" s="157">
        <f>SUM(I126:I130)</f>
        <v>1725.0500000000002</v>
      </c>
      <c r="J124" s="150"/>
    </row>
    <row r="125" spans="1:10">
      <c r="A125" s="158" t="s">
        <v>722</v>
      </c>
      <c r="B125" s="103"/>
      <c r="C125" s="103"/>
      <c r="D125" s="159" t="s">
        <v>80</v>
      </c>
      <c r="E125" s="103"/>
      <c r="F125" s="103"/>
      <c r="G125" s="103"/>
      <c r="H125" s="103"/>
      <c r="I125" s="160"/>
      <c r="J125" s="150"/>
    </row>
    <row r="126" spans="1:10" ht="25.5">
      <c r="A126" s="343" t="s">
        <v>1010</v>
      </c>
      <c r="B126" s="343" t="s">
        <v>928</v>
      </c>
      <c r="C126" s="343" t="s">
        <v>51</v>
      </c>
      <c r="D126" s="388" t="s">
        <v>927</v>
      </c>
      <c r="E126" s="344">
        <v>1</v>
      </c>
      <c r="F126" s="343" t="s">
        <v>15</v>
      </c>
      <c r="G126" s="271">
        <v>97.24</v>
      </c>
      <c r="H126" s="273">
        <f t="shared" ref="H126:H130" si="11">ROUND(G126+(G126*$I$6),2)</f>
        <v>123.84</v>
      </c>
      <c r="I126" s="274">
        <f t="shared" ref="I126:I130" si="12">ROUND(H126*E126,2)</f>
        <v>123.84</v>
      </c>
      <c r="J126" s="150"/>
    </row>
    <row r="127" spans="1:10">
      <c r="A127" s="343" t="s">
        <v>1011</v>
      </c>
      <c r="B127" s="343" t="s">
        <v>956</v>
      </c>
      <c r="C127" s="343" t="s">
        <v>51</v>
      </c>
      <c r="D127" s="388" t="s">
        <v>957</v>
      </c>
      <c r="E127" s="344">
        <v>1</v>
      </c>
      <c r="F127" s="343" t="s">
        <v>15</v>
      </c>
      <c r="G127" s="271">
        <v>97.27</v>
      </c>
      <c r="H127" s="273">
        <f t="shared" si="11"/>
        <v>123.87</v>
      </c>
      <c r="I127" s="274">
        <f t="shared" si="12"/>
        <v>123.87</v>
      </c>
      <c r="J127" s="150"/>
    </row>
    <row r="128" spans="1:10" ht="25.5">
      <c r="A128" s="343" t="s">
        <v>1012</v>
      </c>
      <c r="B128" s="343">
        <f>COMPOSIÇÕES!$A$70</f>
        <v>8</v>
      </c>
      <c r="C128" s="343" t="str">
        <f>COMPOSIÇÕES!$E$70</f>
        <v>COMPOSIÇÃO</v>
      </c>
      <c r="D128" s="388" t="str">
        <f>COMPOSIÇÕES!$C$70</f>
        <v>CAIXA DE INSPEÇÃO E PASSAGEM PVC ESGOTO - 41L COM PROLONGADO DE 20CM</v>
      </c>
      <c r="E128" s="344">
        <v>1</v>
      </c>
      <c r="F128" s="343" t="s">
        <v>15</v>
      </c>
      <c r="G128" s="271">
        <f>COMPOSIÇÕES!$G$70</f>
        <v>337.14</v>
      </c>
      <c r="H128" s="273">
        <f t="shared" si="11"/>
        <v>429.35</v>
      </c>
      <c r="I128" s="274">
        <f t="shared" si="12"/>
        <v>429.35</v>
      </c>
      <c r="J128" s="150"/>
    </row>
    <row r="129" spans="1:10" ht="63.75">
      <c r="A129" s="343" t="s">
        <v>1013</v>
      </c>
      <c r="B129" s="343">
        <v>91792</v>
      </c>
      <c r="C129" s="343" t="s">
        <v>21</v>
      </c>
      <c r="D129" s="388" t="s">
        <v>958</v>
      </c>
      <c r="E129" s="344">
        <v>3.93</v>
      </c>
      <c r="F129" s="343" t="s">
        <v>39</v>
      </c>
      <c r="G129" s="271">
        <v>60.79</v>
      </c>
      <c r="H129" s="422">
        <f t="shared" si="11"/>
        <v>77.42</v>
      </c>
      <c r="I129" s="274">
        <f t="shared" si="12"/>
        <v>304.26</v>
      </c>
      <c r="J129" s="150"/>
    </row>
    <row r="130" spans="1:10" ht="63.75">
      <c r="A130" s="343" t="s">
        <v>1014</v>
      </c>
      <c r="B130" s="343">
        <v>91793</v>
      </c>
      <c r="C130" s="343" t="s">
        <v>21</v>
      </c>
      <c r="D130" s="388" t="s">
        <v>959</v>
      </c>
      <c r="E130" s="344">
        <v>6.39</v>
      </c>
      <c r="F130" s="343" t="s">
        <v>39</v>
      </c>
      <c r="G130" s="271">
        <v>91.39</v>
      </c>
      <c r="H130" s="273">
        <f t="shared" si="11"/>
        <v>116.39</v>
      </c>
      <c r="I130" s="274">
        <f t="shared" si="12"/>
        <v>743.73</v>
      </c>
      <c r="J130" s="150"/>
    </row>
    <row r="131" spans="1:10">
      <c r="A131" s="92">
        <v>98</v>
      </c>
      <c r="B131" s="93"/>
      <c r="C131" s="93"/>
      <c r="D131" s="94" t="s">
        <v>81</v>
      </c>
      <c r="E131" s="95"/>
      <c r="F131" s="93"/>
      <c r="G131" s="96"/>
      <c r="H131" s="155"/>
      <c r="I131" s="157">
        <f>SUM(I133:I138)</f>
        <v>1665.2</v>
      </c>
      <c r="J131" s="150"/>
    </row>
    <row r="132" spans="1:10">
      <c r="A132" s="97" t="s">
        <v>723</v>
      </c>
      <c r="B132" s="98"/>
      <c r="C132" s="98"/>
      <c r="D132" s="99" t="s">
        <v>83</v>
      </c>
      <c r="E132" s="100"/>
      <c r="F132" s="98"/>
      <c r="G132" s="101"/>
      <c r="H132" s="103"/>
      <c r="I132" s="160"/>
      <c r="J132" s="150"/>
    </row>
    <row r="133" spans="1:10" s="190" customFormat="1">
      <c r="A133" s="353" t="s">
        <v>724</v>
      </c>
      <c r="B133" s="353" t="s">
        <v>85</v>
      </c>
      <c r="C133" s="353" t="s">
        <v>51</v>
      </c>
      <c r="D133" s="363" t="s">
        <v>86</v>
      </c>
      <c r="E133" s="355">
        <v>0.2</v>
      </c>
      <c r="F133" s="353" t="s">
        <v>32</v>
      </c>
      <c r="G133" s="356">
        <f>'NÚCLEO 01'!$G$133</f>
        <v>135.91999999999999</v>
      </c>
      <c r="H133" s="386">
        <f t="shared" ref="H133:H134" si="13">ROUND(G133+(G133*$I$6),2)</f>
        <v>173.09</v>
      </c>
      <c r="I133" s="416">
        <f t="shared" ref="I133:I134" si="14">ROUND(H133*E133,2)</f>
        <v>34.619999999999997</v>
      </c>
      <c r="J133" s="221"/>
    </row>
    <row r="134" spans="1:10" s="190" customFormat="1">
      <c r="A134" s="353" t="s">
        <v>900</v>
      </c>
      <c r="B134" s="370" t="s">
        <v>88</v>
      </c>
      <c r="C134" s="370" t="s">
        <v>30</v>
      </c>
      <c r="D134" s="376" t="s">
        <v>89</v>
      </c>
      <c r="E134" s="371">
        <v>6.77</v>
      </c>
      <c r="F134" s="353" t="s">
        <v>22</v>
      </c>
      <c r="G134" s="356">
        <f>'NÚCLEO 01'!$G$134</f>
        <v>33.450000000000003</v>
      </c>
      <c r="H134" s="394">
        <f t="shared" si="13"/>
        <v>42.6</v>
      </c>
      <c r="I134" s="416">
        <f t="shared" si="14"/>
        <v>288.39999999999998</v>
      </c>
      <c r="J134" s="221"/>
    </row>
    <row r="135" spans="1:10" s="190" customFormat="1">
      <c r="A135" s="105" t="s">
        <v>725</v>
      </c>
      <c r="B135" s="161"/>
      <c r="C135" s="107"/>
      <c r="D135" s="162" t="s">
        <v>194</v>
      </c>
      <c r="E135" s="109"/>
      <c r="F135" s="83"/>
      <c r="G135" s="110"/>
      <c r="H135" s="163"/>
      <c r="I135" s="164"/>
      <c r="J135" s="221"/>
    </row>
    <row r="136" spans="1:10" s="190" customFormat="1" ht="38.25">
      <c r="A136" s="353" t="s">
        <v>726</v>
      </c>
      <c r="B136" s="353" t="s">
        <v>93</v>
      </c>
      <c r="C136" s="353" t="s">
        <v>30</v>
      </c>
      <c r="D136" s="361" t="s">
        <v>94</v>
      </c>
      <c r="E136" s="355">
        <v>7.45</v>
      </c>
      <c r="F136" s="353" t="s">
        <v>95</v>
      </c>
      <c r="G136" s="351">
        <f>'NÚCLEO 01'!$G$136</f>
        <v>74.72</v>
      </c>
      <c r="H136" s="386">
        <f t="shared" ref="H136" si="15">ROUND(G136+(G136*$I$6),2)</f>
        <v>95.16</v>
      </c>
      <c r="I136" s="416">
        <f t="shared" ref="I136" si="16">ROUND(H136*E136,2)</f>
        <v>708.94</v>
      </c>
      <c r="J136" s="221"/>
    </row>
    <row r="137" spans="1:10" s="190" customFormat="1">
      <c r="A137" s="105" t="s">
        <v>901</v>
      </c>
      <c r="B137" s="161"/>
      <c r="C137" s="107"/>
      <c r="D137" s="162" t="s">
        <v>195</v>
      </c>
      <c r="E137" s="109"/>
      <c r="F137" s="83"/>
      <c r="G137" s="110"/>
      <c r="H137" s="163"/>
      <c r="I137" s="164"/>
      <c r="J137" s="221"/>
    </row>
    <row r="138" spans="1:10" s="190" customFormat="1" ht="51">
      <c r="A138" s="353" t="s">
        <v>902</v>
      </c>
      <c r="B138" s="353" t="s">
        <v>99</v>
      </c>
      <c r="C138" s="353" t="s">
        <v>51</v>
      </c>
      <c r="D138" s="361" t="s">
        <v>100</v>
      </c>
      <c r="E138" s="355">
        <v>18.88</v>
      </c>
      <c r="F138" s="353" t="s">
        <v>22</v>
      </c>
      <c r="G138" s="372">
        <f>'NÚCLEO 01'!$G$138</f>
        <v>26.34</v>
      </c>
      <c r="H138" s="386">
        <f t="shared" ref="H138" si="17">ROUND(G138+(G138*$I$6),2)</f>
        <v>33.54</v>
      </c>
      <c r="I138" s="416">
        <f t="shared" ref="I138" si="18">ROUND(H138*E138,2)</f>
        <v>633.24</v>
      </c>
      <c r="J138" s="221"/>
    </row>
    <row r="139" spans="1:10">
      <c r="A139" s="92">
        <v>99</v>
      </c>
      <c r="B139" s="93"/>
      <c r="C139" s="93"/>
      <c r="D139" s="94" t="s">
        <v>101</v>
      </c>
      <c r="E139" s="95"/>
      <c r="F139" s="93"/>
      <c r="G139" s="96"/>
      <c r="H139" s="155"/>
      <c r="I139" s="157">
        <f>SUM(I141:I143)</f>
        <v>2854.81</v>
      </c>
      <c r="J139" s="150"/>
    </row>
    <row r="140" spans="1:10">
      <c r="A140" s="97" t="s">
        <v>727</v>
      </c>
      <c r="B140" s="98"/>
      <c r="C140" s="98"/>
      <c r="D140" s="99" t="s">
        <v>103</v>
      </c>
      <c r="E140" s="100"/>
      <c r="F140" s="98"/>
      <c r="G140" s="101"/>
      <c r="H140" s="103"/>
      <c r="I140" s="160"/>
      <c r="J140" s="150"/>
    </row>
    <row r="141" spans="1:10" s="190" customFormat="1" ht="25.5">
      <c r="A141" s="353" t="s">
        <v>728</v>
      </c>
      <c r="B141" s="353" t="s">
        <v>105</v>
      </c>
      <c r="C141" s="353" t="s">
        <v>51</v>
      </c>
      <c r="D141" s="361" t="s">
        <v>106</v>
      </c>
      <c r="E141" s="355">
        <v>3.08</v>
      </c>
      <c r="F141" s="353" t="s">
        <v>22</v>
      </c>
      <c r="G141" s="356">
        <f>'NÚCLEO 01'!$G$141</f>
        <v>678.81</v>
      </c>
      <c r="H141" s="386">
        <f t="shared" ref="H141" si="19">ROUND(G141+(G141*$I$6),2)</f>
        <v>864.46</v>
      </c>
      <c r="I141" s="416">
        <f t="shared" ref="I141" si="20">ROUND(H141*E141,2)</f>
        <v>2662.54</v>
      </c>
      <c r="J141" s="221"/>
    </row>
    <row r="142" spans="1:10" s="190" customFormat="1">
      <c r="A142" s="182" t="s">
        <v>729</v>
      </c>
      <c r="B142" s="174"/>
      <c r="C142" s="170"/>
      <c r="D142" s="185" t="s">
        <v>112</v>
      </c>
      <c r="E142" s="176"/>
      <c r="F142" s="170"/>
      <c r="G142" s="178"/>
      <c r="H142" s="178"/>
      <c r="I142" s="184"/>
      <c r="J142" s="221"/>
    </row>
    <row r="143" spans="1:10" s="190" customFormat="1" ht="25.5">
      <c r="A143" s="387" t="s">
        <v>730</v>
      </c>
      <c r="B143" s="387" t="s">
        <v>114</v>
      </c>
      <c r="C143" s="387" t="s">
        <v>51</v>
      </c>
      <c r="D143" s="388" t="s">
        <v>115</v>
      </c>
      <c r="E143" s="389">
        <v>1.1000000000000001</v>
      </c>
      <c r="F143" s="387" t="s">
        <v>39</v>
      </c>
      <c r="G143" s="396">
        <f>'NÚCLEO 01'!$G$143</f>
        <v>137.25</v>
      </c>
      <c r="H143" s="386">
        <f t="shared" ref="H143" si="21">ROUND(G143+(G143*$I$6),2)</f>
        <v>174.79</v>
      </c>
      <c r="I143" s="416">
        <f t="shared" ref="I143" si="22">ROUND(H143*E143,2)</f>
        <v>192.27</v>
      </c>
      <c r="J143" s="221"/>
    </row>
    <row r="144" spans="1:10">
      <c r="A144" s="58">
        <v>100</v>
      </c>
      <c r="B144" s="58"/>
      <c r="C144" s="58"/>
      <c r="D144" s="59" t="s">
        <v>121</v>
      </c>
      <c r="E144" s="60"/>
      <c r="F144" s="58"/>
      <c r="G144" s="61"/>
      <c r="H144" s="61"/>
      <c r="I144" s="62">
        <f>SUM(I146:I150)</f>
        <v>2334.54</v>
      </c>
      <c r="J144" s="150"/>
    </row>
    <row r="145" spans="1:10">
      <c r="A145" s="63" t="s">
        <v>731</v>
      </c>
      <c r="B145" s="37"/>
      <c r="C145" s="37"/>
      <c r="D145" s="64" t="s">
        <v>265</v>
      </c>
      <c r="E145" s="43"/>
      <c r="F145" s="37"/>
      <c r="G145" s="53"/>
      <c r="H145" s="53"/>
      <c r="I145" s="81"/>
      <c r="J145" s="150"/>
    </row>
    <row r="146" spans="1:10" s="190" customFormat="1">
      <c r="A146" s="281" t="s">
        <v>732</v>
      </c>
      <c r="B146" s="281" t="s">
        <v>230</v>
      </c>
      <c r="C146" s="281" t="s">
        <v>30</v>
      </c>
      <c r="D146" s="289" t="s">
        <v>231</v>
      </c>
      <c r="E146" s="284">
        <v>1</v>
      </c>
      <c r="F146" s="281" t="s">
        <v>15</v>
      </c>
      <c r="G146" s="306">
        <f>'NÚCLEO 01'!$G$146</f>
        <v>1211.57</v>
      </c>
      <c r="H146" s="386">
        <f t="shared" ref="H146" si="23">ROUND(G146+(G146*$I$6),2)</f>
        <v>1542.93</v>
      </c>
      <c r="I146" s="416">
        <f t="shared" ref="I146" si="24">ROUND(H146*E146,2)</f>
        <v>1542.93</v>
      </c>
      <c r="J146" s="221"/>
    </row>
    <row r="147" spans="1:10" s="190" customFormat="1">
      <c r="A147" s="191" t="s">
        <v>903</v>
      </c>
      <c r="B147" s="192"/>
      <c r="C147" s="192"/>
      <c r="D147" s="193" t="s">
        <v>234</v>
      </c>
      <c r="E147" s="187"/>
      <c r="F147" s="192"/>
      <c r="G147" s="188"/>
      <c r="H147" s="188"/>
      <c r="I147" s="194"/>
      <c r="J147" s="221"/>
    </row>
    <row r="148" spans="1:10" s="190" customFormat="1">
      <c r="A148" s="281" t="s">
        <v>904</v>
      </c>
      <c r="B148" s="281" t="s">
        <v>127</v>
      </c>
      <c r="C148" s="281" t="s">
        <v>30</v>
      </c>
      <c r="D148" s="289" t="s">
        <v>128</v>
      </c>
      <c r="E148" s="284">
        <v>1</v>
      </c>
      <c r="F148" s="281" t="s">
        <v>15</v>
      </c>
      <c r="G148" s="306">
        <f>'NÚCLEO 01'!$G$148</f>
        <v>563.65</v>
      </c>
      <c r="H148" s="386">
        <f t="shared" ref="H148" si="25">ROUND(G148+(G148*$I$6),2)</f>
        <v>717.81</v>
      </c>
      <c r="I148" s="416">
        <f t="shared" ref="I148" si="26">ROUND(H148*E148,2)</f>
        <v>717.81</v>
      </c>
      <c r="J148" s="221"/>
    </row>
    <row r="149" spans="1:10" s="190" customFormat="1">
      <c r="A149" s="191" t="s">
        <v>905</v>
      </c>
      <c r="B149" s="192"/>
      <c r="C149" s="192"/>
      <c r="D149" s="193" t="s">
        <v>273</v>
      </c>
      <c r="E149" s="187"/>
      <c r="F149" s="192"/>
      <c r="G149" s="188"/>
      <c r="H149" s="188"/>
      <c r="I149" s="194"/>
      <c r="J149" s="221"/>
    </row>
    <row r="150" spans="1:10" s="190" customFormat="1">
      <c r="A150" s="281" t="s">
        <v>906</v>
      </c>
      <c r="B150" s="281" t="s">
        <v>274</v>
      </c>
      <c r="C150" s="281" t="s">
        <v>51</v>
      </c>
      <c r="D150" s="289" t="s">
        <v>275</v>
      </c>
      <c r="E150" s="284">
        <v>1</v>
      </c>
      <c r="F150" s="281" t="s">
        <v>15</v>
      </c>
      <c r="G150" s="304">
        <f>'NÚCLEO 01'!$G$150</f>
        <v>57.95</v>
      </c>
      <c r="H150" s="394">
        <f t="shared" ref="H150" si="27">ROUND(G150+(G150*$I$6),2)</f>
        <v>73.8</v>
      </c>
      <c r="I150" s="416">
        <f t="shared" ref="I150" si="28">ROUND(H150*E150,2)</f>
        <v>73.8</v>
      </c>
      <c r="J150" s="221"/>
    </row>
    <row r="151" spans="1:10">
      <c r="A151" s="93">
        <v>101</v>
      </c>
      <c r="B151" s="93"/>
      <c r="C151" s="93"/>
      <c r="D151" s="94" t="s">
        <v>129</v>
      </c>
      <c r="E151" s="95"/>
      <c r="F151" s="93"/>
      <c r="G151" s="96"/>
      <c r="H151" s="155"/>
      <c r="I151" s="157">
        <f>SUM(I153:I155)</f>
        <v>745.81</v>
      </c>
      <c r="J151" s="150"/>
    </row>
    <row r="152" spans="1:10" s="190" customFormat="1">
      <c r="A152" s="225" t="s">
        <v>733</v>
      </c>
      <c r="B152" s="226"/>
      <c r="C152" s="226"/>
      <c r="D152" s="227" t="s">
        <v>266</v>
      </c>
      <c r="E152" s="228"/>
      <c r="F152" s="226"/>
      <c r="G152" s="229"/>
      <c r="H152" s="163"/>
      <c r="I152" s="164"/>
      <c r="J152" s="221"/>
    </row>
    <row r="153" spans="1:10" s="190" customFormat="1">
      <c r="A153" s="353" t="s">
        <v>734</v>
      </c>
      <c r="B153" s="411" t="s">
        <v>219</v>
      </c>
      <c r="C153" s="353" t="s">
        <v>30</v>
      </c>
      <c r="D153" s="374" t="s">
        <v>220</v>
      </c>
      <c r="E153" s="355">
        <v>2</v>
      </c>
      <c r="F153" s="353" t="s">
        <v>15</v>
      </c>
      <c r="G153" s="356">
        <f>'NÚCLEO 01'!$G$153</f>
        <v>141.62</v>
      </c>
      <c r="H153" s="394">
        <f t="shared" ref="H153:H155" si="29">ROUND(G153+(G153*$I$6),2)</f>
        <v>180.35</v>
      </c>
      <c r="I153" s="416">
        <f t="shared" ref="I153:I155" si="30">ROUND(H153*E153,2)</f>
        <v>360.7</v>
      </c>
      <c r="J153" s="221"/>
    </row>
    <row r="154" spans="1:10" s="190" customFormat="1">
      <c r="A154" s="308" t="s">
        <v>907</v>
      </c>
      <c r="B154" s="309" t="s">
        <v>631</v>
      </c>
      <c r="C154" s="308" t="s">
        <v>30</v>
      </c>
      <c r="D154" s="310" t="s">
        <v>632</v>
      </c>
      <c r="E154" s="311">
        <v>1</v>
      </c>
      <c r="F154" s="308" t="s">
        <v>15</v>
      </c>
      <c r="G154" s="356">
        <f>'NÚCLEO 01'!$G$154</f>
        <v>127.3</v>
      </c>
      <c r="H154" s="394">
        <f t="shared" si="29"/>
        <v>162.12</v>
      </c>
      <c r="I154" s="416">
        <f t="shared" si="30"/>
        <v>162.12</v>
      </c>
      <c r="J154" s="221"/>
    </row>
    <row r="155" spans="1:10" s="190" customFormat="1">
      <c r="A155" s="308" t="s">
        <v>908</v>
      </c>
      <c r="B155" s="309" t="s">
        <v>628</v>
      </c>
      <c r="C155" s="308" t="s">
        <v>30</v>
      </c>
      <c r="D155" s="315" t="s">
        <v>629</v>
      </c>
      <c r="E155" s="311">
        <v>3</v>
      </c>
      <c r="F155" s="308" t="s">
        <v>15</v>
      </c>
      <c r="G155" s="356">
        <f>'NÚCLEO 01'!$G$155</f>
        <v>58.37</v>
      </c>
      <c r="H155" s="394">
        <f t="shared" si="29"/>
        <v>74.33</v>
      </c>
      <c r="I155" s="416">
        <f t="shared" si="30"/>
        <v>222.99</v>
      </c>
      <c r="J155" s="221"/>
    </row>
    <row r="156" spans="1:10">
      <c r="A156" s="93">
        <v>102</v>
      </c>
      <c r="B156" s="93"/>
      <c r="C156" s="93"/>
      <c r="D156" s="94" t="s">
        <v>221</v>
      </c>
      <c r="E156" s="95"/>
      <c r="F156" s="93"/>
      <c r="G156" s="96"/>
      <c r="H156" s="155"/>
      <c r="I156" s="157">
        <f>SUM(I158:I158)</f>
        <v>1759.78</v>
      </c>
      <c r="J156" s="150"/>
    </row>
    <row r="157" spans="1:10">
      <c r="A157" s="102" t="s">
        <v>735</v>
      </c>
      <c r="B157" s="98"/>
      <c r="C157" s="98"/>
      <c r="D157" s="99" t="s">
        <v>222</v>
      </c>
      <c r="E157" s="100"/>
      <c r="F157" s="98"/>
      <c r="G157" s="101"/>
      <c r="H157" s="103"/>
      <c r="I157" s="160"/>
      <c r="J157" s="150"/>
    </row>
    <row r="158" spans="1:10" s="190" customFormat="1" ht="30" customHeight="1">
      <c r="A158" s="353" t="s">
        <v>736</v>
      </c>
      <c r="B158" s="373">
        <f>COMPOSIÇÕES!$A$56</f>
        <v>6</v>
      </c>
      <c r="C158" s="353" t="str">
        <f>COMPOSIÇÕES!$E$56</f>
        <v>COMPOSIÇÃO</v>
      </c>
      <c r="D158" s="374" t="str">
        <f>COMPOSIÇÕES!$C$56</f>
        <v>BANHEIRA EM FIBRA DE VIDRO 0,80X0,42X0,20 DE EMBUTIR</v>
      </c>
      <c r="E158" s="355">
        <v>2</v>
      </c>
      <c r="F158" s="353" t="str">
        <f>COMPOSIÇÕES!$D$56</f>
        <v>UN</v>
      </c>
      <c r="G158" s="356">
        <f>COMPOSIÇÕES!$G$56</f>
        <v>690.92000000000007</v>
      </c>
      <c r="H158" s="313">
        <f>ROUND(G158+(G158*$I$6),2)</f>
        <v>879.89</v>
      </c>
      <c r="I158" s="300">
        <f>ROUND(E158*H158,2)</f>
        <v>1759.78</v>
      </c>
      <c r="J158" s="221"/>
    </row>
    <row r="159" spans="1:10">
      <c r="A159" s="93">
        <v>103</v>
      </c>
      <c r="B159" s="93"/>
      <c r="C159" s="93"/>
      <c r="D159" s="94" t="s">
        <v>141</v>
      </c>
      <c r="E159" s="95"/>
      <c r="F159" s="93"/>
      <c r="G159" s="96"/>
      <c r="H159" s="155"/>
      <c r="I159" s="157">
        <f>SUM(I161:I166)</f>
        <v>672.8</v>
      </c>
      <c r="J159" s="150"/>
    </row>
    <row r="160" spans="1:10" s="190" customFormat="1">
      <c r="A160" s="225" t="s">
        <v>737</v>
      </c>
      <c r="B160" s="226"/>
      <c r="C160" s="226"/>
      <c r="D160" s="227" t="s">
        <v>143</v>
      </c>
      <c r="E160" s="228"/>
      <c r="F160" s="226"/>
      <c r="G160" s="229"/>
      <c r="H160" s="163"/>
      <c r="I160" s="164"/>
      <c r="J160" s="221"/>
    </row>
    <row r="161" spans="1:10" s="190" customFormat="1">
      <c r="A161" s="353" t="s">
        <v>738</v>
      </c>
      <c r="B161" s="353" t="s">
        <v>145</v>
      </c>
      <c r="C161" s="353" t="s">
        <v>51</v>
      </c>
      <c r="D161" s="376" t="s">
        <v>146</v>
      </c>
      <c r="E161" s="355">
        <v>12.33</v>
      </c>
      <c r="F161" s="353" t="s">
        <v>22</v>
      </c>
      <c r="G161" s="356">
        <f>'NÚCLEO 01'!$G$161</f>
        <v>24.63</v>
      </c>
      <c r="H161" s="313">
        <f>ROUND(G161+(G161*$I$6),2)</f>
        <v>31.37</v>
      </c>
      <c r="I161" s="300">
        <f>ROUND(E161*H161,2)</f>
        <v>386.79</v>
      </c>
      <c r="J161" s="221"/>
    </row>
    <row r="162" spans="1:10" s="190" customFormat="1">
      <c r="A162" s="105" t="s">
        <v>909</v>
      </c>
      <c r="B162" s="105"/>
      <c r="C162" s="105"/>
      <c r="D162" s="162" t="s">
        <v>148</v>
      </c>
      <c r="E162" s="112"/>
      <c r="F162" s="113"/>
      <c r="G162" s="114"/>
      <c r="H162" s="163"/>
      <c r="I162" s="164"/>
      <c r="J162" s="221"/>
    </row>
    <row r="163" spans="1:10" s="190" customFormat="1">
      <c r="A163" s="353" t="s">
        <v>910</v>
      </c>
      <c r="B163" s="370" t="s">
        <v>150</v>
      </c>
      <c r="C163" s="353" t="s">
        <v>51</v>
      </c>
      <c r="D163" s="376" t="s">
        <v>151</v>
      </c>
      <c r="E163" s="355">
        <v>6.6</v>
      </c>
      <c r="F163" s="353" t="s">
        <v>22</v>
      </c>
      <c r="G163" s="356">
        <f>'NÚCLEO 01'!$G$163</f>
        <v>23.41</v>
      </c>
      <c r="H163" s="313">
        <f>ROUND(G163+(G163*$I$6),2)</f>
        <v>29.81</v>
      </c>
      <c r="I163" s="300">
        <f>ROUND(E163*H163,2)</f>
        <v>196.75</v>
      </c>
      <c r="J163" s="221"/>
    </row>
    <row r="164" spans="1:10" s="190" customFormat="1">
      <c r="A164" s="105" t="s">
        <v>914</v>
      </c>
      <c r="B164" s="111"/>
      <c r="C164" s="105"/>
      <c r="D164" s="108" t="s">
        <v>152</v>
      </c>
      <c r="E164" s="112"/>
      <c r="F164" s="113"/>
      <c r="G164" s="114"/>
      <c r="H164" s="104"/>
      <c r="I164" s="119"/>
      <c r="J164" s="221"/>
    </row>
    <row r="165" spans="1:10" s="190" customFormat="1" ht="26.25">
      <c r="A165" s="379" t="s">
        <v>915</v>
      </c>
      <c r="B165" s="380" t="s">
        <v>759</v>
      </c>
      <c r="C165" s="379" t="s">
        <v>30</v>
      </c>
      <c r="D165" s="381" t="s">
        <v>760</v>
      </c>
      <c r="E165" s="325">
        <v>2.4</v>
      </c>
      <c r="F165" s="379" t="s">
        <v>22</v>
      </c>
      <c r="G165" s="326">
        <f>'NÚCLEO 01'!$G$165</f>
        <v>5.14</v>
      </c>
      <c r="H165" s="313">
        <f>ROUND(G165+(G165*$I$6),2)</f>
        <v>6.55</v>
      </c>
      <c r="I165" s="300">
        <f>ROUND(E165*H165,2)</f>
        <v>15.72</v>
      </c>
      <c r="J165" s="221"/>
    </row>
    <row r="166" spans="1:10" s="190" customFormat="1" ht="26.25">
      <c r="A166" s="353" t="s">
        <v>916</v>
      </c>
      <c r="B166" s="352" t="s">
        <v>762</v>
      </c>
      <c r="C166" s="353" t="s">
        <v>30</v>
      </c>
      <c r="D166" s="376" t="s">
        <v>763</v>
      </c>
      <c r="E166" s="355">
        <v>2.4</v>
      </c>
      <c r="F166" s="353" t="s">
        <v>22</v>
      </c>
      <c r="G166" s="356">
        <f>'NÚCLEO 01'!$G$166</f>
        <v>24.06</v>
      </c>
      <c r="H166" s="313">
        <f>ROUND(G166+(G166*$I$6),2)</f>
        <v>30.64</v>
      </c>
      <c r="I166" s="300">
        <f>ROUND(E166*H166,2)</f>
        <v>73.540000000000006</v>
      </c>
      <c r="J166" s="221"/>
    </row>
    <row r="167" spans="1:10">
      <c r="A167" s="93">
        <v>104</v>
      </c>
      <c r="B167" s="93"/>
      <c r="C167" s="93"/>
      <c r="D167" s="94" t="s">
        <v>152</v>
      </c>
      <c r="E167" s="95"/>
      <c r="F167" s="93"/>
      <c r="G167" s="96"/>
      <c r="H167" s="155"/>
      <c r="I167" s="157">
        <f>SUM(I169:I171)</f>
        <v>1371.71</v>
      </c>
      <c r="J167" s="150"/>
    </row>
    <row r="168" spans="1:10" s="190" customFormat="1">
      <c r="A168" s="225" t="s">
        <v>739</v>
      </c>
      <c r="B168" s="226"/>
      <c r="C168" s="226"/>
      <c r="D168" s="227" t="s">
        <v>154</v>
      </c>
      <c r="E168" s="228"/>
      <c r="F168" s="226"/>
      <c r="G168" s="229"/>
      <c r="H168" s="163"/>
      <c r="I168" s="164"/>
      <c r="J168" s="221"/>
    </row>
    <row r="169" spans="1:10" s="190" customFormat="1">
      <c r="A169" s="353" t="s">
        <v>740</v>
      </c>
      <c r="B169" s="353" t="s">
        <v>223</v>
      </c>
      <c r="C169" s="353" t="s">
        <v>51</v>
      </c>
      <c r="D169" s="376" t="s">
        <v>224</v>
      </c>
      <c r="E169" s="355">
        <v>1.1000000000000001</v>
      </c>
      <c r="F169" s="353" t="s">
        <v>22</v>
      </c>
      <c r="G169" s="356">
        <f>'NÚCLEO 01'!$G$169</f>
        <v>929.46</v>
      </c>
      <c r="H169" s="313">
        <f>ROUND(G169+(G169*$I$6),2)</f>
        <v>1183.67</v>
      </c>
      <c r="I169" s="300">
        <f>ROUND(E169*H169,2)</f>
        <v>1302.04</v>
      </c>
      <c r="J169" s="221"/>
    </row>
    <row r="170" spans="1:10" s="190" customFormat="1">
      <c r="A170" s="414" t="s">
        <v>741</v>
      </c>
      <c r="B170" s="414"/>
      <c r="C170" s="414"/>
      <c r="D170" s="415" t="s">
        <v>779</v>
      </c>
      <c r="E170" s="223"/>
      <c r="F170" s="222"/>
      <c r="G170" s="224"/>
      <c r="H170" s="230"/>
      <c r="I170" s="189"/>
      <c r="J170" s="221"/>
    </row>
    <row r="171" spans="1:10" s="190" customFormat="1">
      <c r="A171" s="353" t="s">
        <v>742</v>
      </c>
      <c r="B171" s="353">
        <f>COMPOSIÇÕES!$A$64</f>
        <v>7</v>
      </c>
      <c r="C171" s="353" t="str">
        <f>COMPOSIÇÕES!$E$64</f>
        <v>COMPOSIÇÃO</v>
      </c>
      <c r="D171" s="376" t="str">
        <f>COMPOSIÇÕES!$C$64</f>
        <v>REVISÃO E REPARO EM ESQUADRIAS DE FERRO</v>
      </c>
      <c r="E171" s="355">
        <v>1.2</v>
      </c>
      <c r="F171" s="353" t="str">
        <f>COMPOSIÇÕES!$D$64</f>
        <v>M²</v>
      </c>
      <c r="G171" s="356">
        <f>COMPOSIÇÕES!$G$64</f>
        <v>45.59</v>
      </c>
      <c r="H171" s="313">
        <f>ROUND(G171+(G171*$I$6),2)</f>
        <v>58.06</v>
      </c>
      <c r="I171" s="300">
        <f>ROUND(E171*H171,2)</f>
        <v>69.67</v>
      </c>
      <c r="J171" s="221"/>
    </row>
    <row r="172" spans="1:10">
      <c r="A172" s="93">
        <v>105</v>
      </c>
      <c r="B172" s="93"/>
      <c r="C172" s="93"/>
      <c r="D172" s="94" t="s">
        <v>164</v>
      </c>
      <c r="E172" s="95"/>
      <c r="F172" s="93"/>
      <c r="G172" s="96"/>
      <c r="H172" s="155"/>
      <c r="I172" s="157">
        <f>SUM(I174:I179)</f>
        <v>175.88</v>
      </c>
      <c r="J172" s="150"/>
    </row>
    <row r="173" spans="1:10">
      <c r="A173" s="102" t="s">
        <v>743</v>
      </c>
      <c r="B173" s="98"/>
      <c r="C173" s="98"/>
      <c r="D173" s="99" t="s">
        <v>166</v>
      </c>
      <c r="E173" s="100"/>
      <c r="F173" s="98"/>
      <c r="G173" s="101"/>
      <c r="H173" s="103"/>
      <c r="I173" s="103"/>
      <c r="J173" s="150"/>
    </row>
    <row r="174" spans="1:10" ht="26.25">
      <c r="A174" s="298" t="s">
        <v>744</v>
      </c>
      <c r="B174" s="298">
        <f>COMPOSIÇÕES!$A$21</f>
        <v>2</v>
      </c>
      <c r="C174" s="298" t="str">
        <f>COMPOSIÇÕES!$E$21</f>
        <v>COMPOSIÇÃO</v>
      </c>
      <c r="D174" s="324" t="str">
        <f>COMPOSIÇÕES!$C$21</f>
        <v>TOMADA 2P+T PADRAO NBR 14136 CORRENTE 20A-250V E INTERRUPTOR 1 TECLA COM ESPELHO 4'X2'</v>
      </c>
      <c r="E174" s="325">
        <v>1</v>
      </c>
      <c r="F174" s="298" t="str">
        <f>COMPOSIÇÕES!$D$11</f>
        <v>UN</v>
      </c>
      <c r="G174" s="326">
        <f>COMPOSIÇÕES!$G$21</f>
        <v>42.459999999999994</v>
      </c>
      <c r="H174" s="313">
        <f t="shared" ref="H174:H175" si="31">ROUND(G174+(G174*$I$6),2)</f>
        <v>54.07</v>
      </c>
      <c r="I174" s="300">
        <f t="shared" ref="I174:I175" si="32">ROUND(E174*H174,2)</f>
        <v>54.07</v>
      </c>
      <c r="J174" s="150"/>
    </row>
    <row r="175" spans="1:10">
      <c r="A175" s="298" t="s">
        <v>911</v>
      </c>
      <c r="B175" s="329" t="s">
        <v>538</v>
      </c>
      <c r="C175" s="329" t="s">
        <v>51</v>
      </c>
      <c r="D175" s="330" t="s">
        <v>539</v>
      </c>
      <c r="E175" s="331">
        <v>2</v>
      </c>
      <c r="F175" s="329" t="s">
        <v>15</v>
      </c>
      <c r="G175" s="332">
        <f>'NÚCLEO 01'!$G$173</f>
        <v>4.1399999999999997</v>
      </c>
      <c r="H175" s="313">
        <f t="shared" si="31"/>
        <v>5.27</v>
      </c>
      <c r="I175" s="300">
        <f t="shared" si="32"/>
        <v>10.54</v>
      </c>
      <c r="J175" s="150"/>
    </row>
    <row r="176" spans="1:10">
      <c r="A176" s="211" t="s">
        <v>745</v>
      </c>
      <c r="B176" s="98"/>
      <c r="C176" s="98"/>
      <c r="D176" s="99" t="s">
        <v>169</v>
      </c>
      <c r="E176" s="100"/>
      <c r="F176" s="98"/>
      <c r="G176" s="101"/>
      <c r="H176" s="103"/>
      <c r="I176" s="103"/>
      <c r="J176" s="150"/>
    </row>
    <row r="177" spans="1:10" ht="26.25">
      <c r="A177" s="333" t="s">
        <v>746</v>
      </c>
      <c r="B177" s="298" t="s">
        <v>617</v>
      </c>
      <c r="C177" s="298" t="s">
        <v>51</v>
      </c>
      <c r="D177" s="324" t="s">
        <v>618</v>
      </c>
      <c r="E177" s="325">
        <v>1</v>
      </c>
      <c r="F177" s="298" t="s">
        <v>15</v>
      </c>
      <c r="G177" s="326">
        <f>'NÚCLEO 01'!$G$175</f>
        <v>14.93</v>
      </c>
      <c r="H177" s="313">
        <f>ROUND(G177+(G177*$I$6),2)</f>
        <v>19.010000000000002</v>
      </c>
      <c r="I177" s="300">
        <f>ROUND(E177*H177,2)</f>
        <v>19.010000000000002</v>
      </c>
      <c r="J177" s="150"/>
    </row>
    <row r="178" spans="1:10">
      <c r="A178" s="211" t="s">
        <v>912</v>
      </c>
      <c r="B178" s="212"/>
      <c r="C178" s="212"/>
      <c r="D178" s="213" t="s">
        <v>397</v>
      </c>
      <c r="E178" s="214"/>
      <c r="F178" s="212"/>
      <c r="G178" s="199"/>
      <c r="H178" s="215"/>
      <c r="I178" s="198"/>
      <c r="J178" s="150"/>
    </row>
    <row r="179" spans="1:10">
      <c r="A179" s="334" t="s">
        <v>913</v>
      </c>
      <c r="B179" s="334">
        <f>COMPOSIÇÕES!$A$31</f>
        <v>3</v>
      </c>
      <c r="C179" s="334" t="str">
        <f>COMPOSIÇÕES!$E$31</f>
        <v>COMPOSIÇÃO</v>
      </c>
      <c r="D179" s="335" t="str">
        <f>COMPOSIÇÕES!$C$31</f>
        <v>RECOLOCAÇÃO DE CHUVEIRO</v>
      </c>
      <c r="E179" s="336">
        <v>2</v>
      </c>
      <c r="F179" s="334" t="str">
        <f>COMPOSIÇÕES!$D$31</f>
        <v>UN</v>
      </c>
      <c r="G179" s="337">
        <f>COMPOSIÇÕES!$G$31</f>
        <v>36.22</v>
      </c>
      <c r="H179" s="313">
        <f>ROUND(G179+(G179*$I$6),2)</f>
        <v>46.13</v>
      </c>
      <c r="I179" s="300">
        <f>ROUND(E179*H179,2)</f>
        <v>92.26</v>
      </c>
      <c r="J179" s="150"/>
    </row>
    <row r="180" spans="1:10">
      <c r="A180" s="58">
        <v>106</v>
      </c>
      <c r="B180" s="58"/>
      <c r="C180" s="58"/>
      <c r="D180" s="59" t="s">
        <v>171</v>
      </c>
      <c r="E180" s="60"/>
      <c r="F180" s="58"/>
      <c r="G180" s="61"/>
      <c r="H180" s="61"/>
      <c r="I180" s="62">
        <f>SUM(I181:I183)</f>
        <v>279.29999999999995</v>
      </c>
    </row>
    <row r="181" spans="1:10">
      <c r="A181" s="146" t="s">
        <v>917</v>
      </c>
      <c r="B181" s="146"/>
      <c r="C181" s="146"/>
      <c r="D181" s="71" t="s">
        <v>180</v>
      </c>
      <c r="E181" s="149"/>
      <c r="F181" s="45"/>
      <c r="G181" s="46"/>
      <c r="H181" s="65"/>
      <c r="I181" s="147"/>
    </row>
    <row r="182" spans="1:10" s="190" customFormat="1">
      <c r="A182" s="390" t="s">
        <v>918</v>
      </c>
      <c r="B182" s="390" t="s">
        <v>182</v>
      </c>
      <c r="C182" s="390" t="s">
        <v>51</v>
      </c>
      <c r="D182" s="408" t="s">
        <v>183</v>
      </c>
      <c r="E182" s="407">
        <v>2</v>
      </c>
      <c r="F182" s="390" t="s">
        <v>15</v>
      </c>
      <c r="G182" s="388">
        <f>'NÚCLEO 01'!$G$182</f>
        <v>63.18</v>
      </c>
      <c r="H182" s="313">
        <f t="shared" ref="H182:H183" si="33">ROUND(G182+(G182*$I$6),2)</f>
        <v>80.459999999999994</v>
      </c>
      <c r="I182" s="327">
        <f>ROUND(H182*E182,2)</f>
        <v>160.91999999999999</v>
      </c>
    </row>
    <row r="183" spans="1:10" s="190" customFormat="1">
      <c r="A183" s="390" t="s">
        <v>919</v>
      </c>
      <c r="B183" s="390" t="s">
        <v>185</v>
      </c>
      <c r="C183" s="390" t="s">
        <v>51</v>
      </c>
      <c r="D183" s="388" t="s">
        <v>186</v>
      </c>
      <c r="E183" s="407">
        <v>2</v>
      </c>
      <c r="F183" s="390" t="s">
        <v>15</v>
      </c>
      <c r="G183" s="388">
        <f>'NÚCLEO 01'!$G$183</f>
        <v>46.48</v>
      </c>
      <c r="H183" s="313">
        <f t="shared" si="33"/>
        <v>59.19</v>
      </c>
      <c r="I183" s="327">
        <f>ROUND(H183*E183,2)</f>
        <v>118.38</v>
      </c>
      <c r="J183" s="221"/>
    </row>
    <row r="184" spans="1:10">
      <c r="A184" s="132"/>
      <c r="B184" s="132"/>
      <c r="C184" s="132"/>
      <c r="D184" s="133" t="s">
        <v>944</v>
      </c>
      <c r="E184" s="132"/>
      <c r="F184" s="132"/>
      <c r="G184" s="132"/>
      <c r="H184" s="134"/>
      <c r="I184" s="420">
        <f>I185+I273</f>
        <v>2964.55</v>
      </c>
      <c r="J184" s="150"/>
    </row>
    <row r="185" spans="1:10">
      <c r="A185" s="58">
        <v>107</v>
      </c>
      <c r="B185" s="58"/>
      <c r="C185" s="58"/>
      <c r="D185" s="59" t="s">
        <v>945</v>
      </c>
      <c r="E185" s="60"/>
      <c r="F185" s="58"/>
      <c r="G185" s="61"/>
      <c r="H185" s="61"/>
      <c r="I185" s="62">
        <f>SUM(I186:I188)</f>
        <v>2964.55</v>
      </c>
      <c r="J185" s="150"/>
    </row>
    <row r="186" spans="1:10">
      <c r="A186" s="390" t="s">
        <v>946</v>
      </c>
      <c r="B186" s="390" t="s">
        <v>947</v>
      </c>
      <c r="C186" s="390" t="s">
        <v>51</v>
      </c>
      <c r="D186" s="388" t="s">
        <v>948</v>
      </c>
      <c r="E186" s="407">
        <v>229.1</v>
      </c>
      <c r="F186" s="390" t="s">
        <v>22</v>
      </c>
      <c r="G186" s="388">
        <v>10.16</v>
      </c>
      <c r="H186" s="313">
        <f t="shared" ref="H186" si="34">ROUND(G186+(G186*$I$6),2)</f>
        <v>12.94</v>
      </c>
      <c r="I186" s="327">
        <f>ROUND(H186*E186,2)</f>
        <v>2964.55</v>
      </c>
      <c r="J186" s="150"/>
    </row>
    <row r="187" spans="1:10">
      <c r="A187" s="165"/>
      <c r="B187" s="165"/>
      <c r="C187" s="165"/>
      <c r="D187" s="128"/>
      <c r="E187" s="166"/>
      <c r="F187" s="165"/>
      <c r="G187" s="128"/>
      <c r="H187" s="130"/>
      <c r="I187" s="131"/>
      <c r="J187" s="150"/>
    </row>
    <row r="188" spans="1:10">
      <c r="A188" s="165"/>
      <c r="B188" s="165"/>
      <c r="C188" s="165"/>
      <c r="D188" s="128"/>
      <c r="E188" s="166"/>
      <c r="F188" s="165"/>
      <c r="G188" s="128"/>
      <c r="H188" s="130"/>
      <c r="I188" s="131"/>
      <c r="J188" s="150"/>
    </row>
    <row r="189" spans="1:10">
      <c r="A189" s="165"/>
      <c r="B189" s="165"/>
      <c r="C189" s="165"/>
      <c r="D189" s="128"/>
      <c r="E189" s="166"/>
      <c r="F189" s="165"/>
      <c r="G189" s="128"/>
      <c r="H189" s="130"/>
      <c r="I189" s="131"/>
      <c r="J189" s="150"/>
    </row>
    <row r="190" spans="1:10">
      <c r="A190" s="165"/>
      <c r="B190" s="165"/>
      <c r="C190" s="165"/>
      <c r="D190" s="128"/>
      <c r="E190" s="166"/>
      <c r="F190" s="165"/>
      <c r="G190" s="128"/>
      <c r="H190" s="130"/>
      <c r="I190" s="131"/>
      <c r="J190" s="150"/>
    </row>
    <row r="191" spans="1:10">
      <c r="A191" s="165"/>
      <c r="B191" s="165"/>
      <c r="C191" s="165"/>
      <c r="D191" s="128"/>
      <c r="E191" s="166"/>
      <c r="F191" s="165"/>
      <c r="G191" s="128"/>
      <c r="H191" s="130"/>
      <c r="I191" s="131"/>
      <c r="J191" s="150"/>
    </row>
    <row r="192" spans="1:10">
      <c r="A192" s="165"/>
      <c r="B192" s="165"/>
      <c r="C192" s="165"/>
      <c r="D192" s="128"/>
      <c r="E192" s="166"/>
      <c r="F192" s="165"/>
      <c r="G192" s="128"/>
      <c r="H192" s="130"/>
      <c r="I192" s="131"/>
      <c r="J192" s="150"/>
    </row>
    <row r="193" spans="1:10">
      <c r="A193" s="165"/>
      <c r="B193" s="165"/>
      <c r="C193" s="165"/>
      <c r="D193" s="128"/>
      <c r="E193" s="166"/>
      <c r="F193" s="165"/>
      <c r="G193" s="128"/>
      <c r="H193" s="130"/>
      <c r="I193" s="131"/>
      <c r="J193" s="150"/>
    </row>
    <row r="194" spans="1:10">
      <c r="A194" s="165"/>
      <c r="B194" s="165"/>
      <c r="C194" s="165"/>
      <c r="D194" s="128"/>
      <c r="E194" s="166"/>
      <c r="F194" s="165"/>
      <c r="G194" s="128"/>
      <c r="H194" s="130"/>
      <c r="I194" s="131"/>
      <c r="J194" s="150"/>
    </row>
    <row r="195" spans="1:10">
      <c r="A195" s="165"/>
      <c r="B195" s="165"/>
      <c r="C195" s="165"/>
      <c r="D195" s="128"/>
      <c r="E195" s="166"/>
      <c r="F195" s="165"/>
      <c r="G195" s="128"/>
      <c r="H195" s="130"/>
      <c r="I195" s="131"/>
    </row>
    <row r="197" spans="1:10">
      <c r="I197" s="168"/>
    </row>
  </sheetData>
  <mergeCells count="7">
    <mergeCell ref="A8:B8"/>
    <mergeCell ref="C8:F8"/>
    <mergeCell ref="A1:I4"/>
    <mergeCell ref="A6:B6"/>
    <mergeCell ref="C6:G6"/>
    <mergeCell ref="A7:B7"/>
    <mergeCell ref="C7:G7"/>
  </mergeCells>
  <phoneticPr fontId="13" type="noConversion"/>
  <conditionalFormatting sqref="G10">
    <cfRule type="cellIs" dxfId="2" priority="4" operator="equal">
      <formula>0</formula>
    </cfRule>
  </conditionalFormatting>
  <conditionalFormatting sqref="H102:I102">
    <cfRule type="cellIs" dxfId="1" priority="6" operator="equal">
      <formula>0</formula>
    </cfRule>
  </conditionalFormatting>
  <conditionalFormatting sqref="H89:I89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NÚCLEO 01</vt:lpstr>
      <vt:lpstr>FINAL</vt:lpstr>
      <vt:lpstr>CRONOGRAMA</vt:lpstr>
      <vt:lpstr>COMPOSIÇÕES</vt:lpstr>
      <vt:lpstr>NÚCLEO 02</vt:lpstr>
      <vt:lpstr>NÚCLEO 03</vt:lpstr>
      <vt:lpstr>NÚCLEO 04</vt:lpstr>
      <vt:lpstr>NÚCLEO 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PMB</dc:creator>
  <dc:description/>
  <cp:lastModifiedBy>PMB</cp:lastModifiedBy>
  <cp:revision>3</cp:revision>
  <cp:lastPrinted>2022-06-13T12:08:43Z</cp:lastPrinted>
  <dcterms:created xsi:type="dcterms:W3CDTF">2020-04-13T18:01:19Z</dcterms:created>
  <dcterms:modified xsi:type="dcterms:W3CDTF">2022-06-13T12:23:24Z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