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engci\Desktop\Prefeitura 2\03-2018\EM PROFª TERESINHA BOMBONATI\"/>
    </mc:Choice>
  </mc:AlternateContent>
  <xr:revisionPtr revIDLastSave="0" documentId="13_ncr:1_{24015969-A6E9-492B-A622-67A5DBC24DF1}" xr6:coauthVersionLast="31" xr6:coauthVersionMax="31" xr10:uidLastSave="{00000000-0000-0000-0000-000000000000}"/>
  <bookViews>
    <workbookView xWindow="0" yWindow="0" windowWidth="23040" windowHeight="9048" xr2:uid="{00000000-000D-0000-FFFF-FFFF00000000}"/>
  </bookViews>
  <sheets>
    <sheet name="Plan1" sheetId="1" r:id="rId1"/>
  </sheets>
  <definedNames>
    <definedName name="_xlnm.Print_Area" localSheetId="0">Plan1!$A$2:$P$31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R10" i="1" l="1"/>
  <c r="R11" i="1"/>
  <c r="R12" i="1"/>
  <c r="R13" i="1"/>
  <c r="R14" i="1"/>
  <c r="R15" i="1"/>
  <c r="R16" i="1"/>
  <c r="R17" i="1"/>
  <c r="R9" i="1"/>
  <c r="K10" i="1" l="1"/>
  <c r="O10" i="1" l="1"/>
  <c r="O11" i="1"/>
  <c r="O12" i="1"/>
  <c r="O13" i="1"/>
  <c r="O14" i="1"/>
  <c r="O15" i="1"/>
  <c r="O16" i="1"/>
  <c r="O17" i="1"/>
  <c r="O9" i="1"/>
  <c r="M10" i="1"/>
  <c r="M11" i="1"/>
  <c r="M12" i="1"/>
  <c r="M13" i="1"/>
  <c r="M14" i="1"/>
  <c r="M15" i="1"/>
  <c r="M16" i="1"/>
  <c r="M17" i="1"/>
  <c r="M9" i="1"/>
  <c r="K11" i="1"/>
  <c r="K12" i="1"/>
  <c r="K13" i="1"/>
  <c r="K14" i="1"/>
  <c r="K15" i="1"/>
  <c r="K16" i="1"/>
  <c r="K17" i="1"/>
  <c r="K9" i="1"/>
  <c r="I10" i="1"/>
  <c r="I11" i="1"/>
  <c r="I12" i="1"/>
  <c r="I13" i="1"/>
  <c r="I14" i="1"/>
  <c r="I15" i="1"/>
  <c r="I16" i="1"/>
  <c r="I17" i="1"/>
  <c r="I9" i="1"/>
  <c r="G10" i="1"/>
  <c r="G11" i="1"/>
  <c r="G12" i="1"/>
  <c r="G13" i="1"/>
  <c r="G14" i="1"/>
  <c r="G15" i="1"/>
  <c r="G16" i="1"/>
  <c r="G17" i="1"/>
  <c r="G9" i="1"/>
  <c r="E10" i="1"/>
  <c r="E11" i="1"/>
  <c r="E12" i="1"/>
  <c r="E13" i="1"/>
  <c r="E14" i="1"/>
  <c r="E15" i="1"/>
  <c r="E16" i="1"/>
  <c r="E17" i="1"/>
  <c r="E9" i="1"/>
  <c r="Q14" i="1" l="1"/>
  <c r="Q11" i="1"/>
  <c r="Q17" i="1"/>
  <c r="Q13" i="1"/>
  <c r="Q10" i="1"/>
  <c r="Q16" i="1"/>
  <c r="Q15" i="1"/>
  <c r="Q12" i="1"/>
  <c r="Q9" i="1"/>
  <c r="D10" i="1"/>
  <c r="D16" i="1"/>
  <c r="L18" i="1"/>
  <c r="D18" i="1"/>
  <c r="D17" i="1"/>
  <c r="D14" i="1"/>
  <c r="D11" i="1"/>
  <c r="D9" i="1"/>
  <c r="D12" i="1"/>
  <c r="D15" i="1"/>
  <c r="P18" i="1"/>
  <c r="D13" i="1"/>
  <c r="J18" i="1"/>
  <c r="N18" i="1"/>
  <c r="H18" i="1"/>
  <c r="F18" i="1"/>
  <c r="I18" i="1"/>
  <c r="M18" i="1"/>
  <c r="O18" i="1"/>
  <c r="E18" i="1"/>
  <c r="K18" i="1"/>
  <c r="G18" i="1"/>
  <c r="Q18" i="1" l="1"/>
  <c r="R18" i="1"/>
</calcChain>
</file>

<file path=xl/sharedStrings.xml><?xml version="1.0" encoding="utf-8"?>
<sst xmlns="http://schemas.openxmlformats.org/spreadsheetml/2006/main" count="49" uniqueCount="38">
  <si>
    <t>ITEM</t>
  </si>
  <si>
    <t>DESCRIÇÃO DOS SERVIÇOS</t>
  </si>
  <si>
    <t>VALOR</t>
  </si>
  <si>
    <t>PESO (%)</t>
  </si>
  <si>
    <t>VALOR (R$)</t>
  </si>
  <si>
    <t>1.0</t>
  </si>
  <si>
    <t>2.0</t>
  </si>
  <si>
    <t>3.0</t>
  </si>
  <si>
    <t>4.0</t>
  </si>
  <si>
    <t>6.0</t>
  </si>
  <si>
    <t>7.0</t>
  </si>
  <si>
    <t>8.0</t>
  </si>
  <si>
    <t>9.0</t>
  </si>
  <si>
    <t>ELEMENTOS DE MADEIRA/ COMP. ESPECIAIS</t>
  </si>
  <si>
    <t>ALVENARIA E OUTROS ELEM. DIVISORIOS</t>
  </si>
  <si>
    <t>PISOS INTERNOS/ RODAPES/ PEITORIS</t>
  </si>
  <si>
    <t>SERVICOS COMPLEMENTARES</t>
  </si>
  <si>
    <t>SERVICOS PRELIMINARES</t>
  </si>
  <si>
    <t>PINTURA</t>
  </si>
  <si>
    <t>Mês 1</t>
  </si>
  <si>
    <t>TOTAIS</t>
  </si>
  <si>
    <t>Mês 2</t>
  </si>
  <si>
    <t>Mês 3</t>
  </si>
  <si>
    <t>Mês 4</t>
  </si>
  <si>
    <t>Mês 5</t>
  </si>
  <si>
    <t>Mês 6</t>
  </si>
  <si>
    <t>CRONOGRAMA FISICO FINANCEIRO</t>
  </si>
  <si>
    <t>VALOR ACUMULADO</t>
  </si>
  <si>
    <t>PERCENTUAL</t>
  </si>
  <si>
    <t>R$</t>
  </si>
  <si>
    <t>(%)</t>
  </si>
  <si>
    <t>FUNDAÇÃO</t>
  </si>
  <si>
    <t xml:space="preserve">INSTALAÇÕES HIDROSSANITARIAS </t>
  </si>
  <si>
    <t>REVESTIMENTOS: TETO E PAREDES</t>
  </si>
  <si>
    <t>PROPONENTE: ESCOLA MUNICIPAL TEREZINHA BOMBONATTI</t>
  </si>
  <si>
    <t>LOCAL: RUA OSVALDO BOCCA, Nº 2400 – JARDIM SANTA LUZIA - BIRIGUI - SP</t>
  </si>
  <si>
    <t>5.0</t>
  </si>
  <si>
    <t>Birigui, 02 de abril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</si>
</sst>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R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2" fillId="2" borderId="3" xfId="0" applyFont="1" applyFill="1" applyBorder="1"/>
    <xf numFmtId="0" fontId="2" fillId="2" borderId="2" xfId="0" applyFont="1" applyFill="1" applyBorder="1"/>
    <xf numFmtId="0" fontId="5" fillId="4" borderId="15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2" fontId="6" fillId="3" borderId="3" xfId="0" applyNumberFormat="1" applyFont="1" applyFill="1" applyBorder="1" applyAlignment="1">
      <alignment horizontal="center"/>
    </xf>
    <xf numFmtId="164" fontId="6" fillId="3" borderId="8" xfId="0" applyNumberFormat="1" applyFont="1" applyFill="1" applyBorder="1"/>
    <xf numFmtId="2" fontId="6" fillId="3" borderId="9" xfId="0" applyNumberFormat="1" applyFont="1" applyFill="1" applyBorder="1" applyAlignment="1">
      <alignment horizontal="center" vertical="center"/>
    </xf>
    <xf numFmtId="164" fontId="6" fillId="3" borderId="8" xfId="0" applyNumberFormat="1" applyFont="1" applyFill="1" applyBorder="1" applyAlignment="1">
      <alignment horizontal="center" vertical="center"/>
    </xf>
    <xf numFmtId="2" fontId="6" fillId="3" borderId="19" xfId="0" applyNumberFormat="1" applyFont="1" applyFill="1" applyBorder="1" applyAlignment="1">
      <alignment horizontal="center" vertical="center"/>
    </xf>
    <xf numFmtId="164" fontId="6" fillId="3" borderId="19" xfId="0" applyNumberFormat="1" applyFont="1" applyFill="1" applyBorder="1" applyAlignment="1">
      <alignment horizontal="center" vertical="center"/>
    </xf>
    <xf numFmtId="0" fontId="2" fillId="3" borderId="0" xfId="0" applyFont="1" applyFill="1"/>
    <xf numFmtId="2" fontId="6" fillId="3" borderId="17" xfId="0" applyNumberFormat="1" applyFont="1" applyFill="1" applyBorder="1" applyAlignment="1">
      <alignment horizontal="center"/>
    </xf>
    <xf numFmtId="164" fontId="6" fillId="3" borderId="10" xfId="0" applyNumberFormat="1" applyFont="1" applyFill="1" applyBorder="1"/>
    <xf numFmtId="164" fontId="6" fillId="3" borderId="10" xfId="0" applyNumberFormat="1" applyFont="1" applyFill="1" applyBorder="1" applyAlignment="1">
      <alignment horizontal="center" vertical="center"/>
    </xf>
    <xf numFmtId="4" fontId="6" fillId="3" borderId="9" xfId="0" applyNumberFormat="1" applyFont="1" applyFill="1" applyBorder="1" applyAlignment="1">
      <alignment horizontal="center" vertical="center"/>
    </xf>
    <xf numFmtId="2" fontId="6" fillId="3" borderId="18" xfId="0" applyNumberFormat="1" applyFont="1" applyFill="1" applyBorder="1" applyAlignment="1">
      <alignment horizontal="center"/>
    </xf>
    <xf numFmtId="2" fontId="2" fillId="3" borderId="9" xfId="0" applyNumberFormat="1" applyFont="1" applyFill="1" applyBorder="1" applyAlignment="1">
      <alignment horizontal="center" vertical="center"/>
    </xf>
    <xf numFmtId="4" fontId="2" fillId="3" borderId="9" xfId="0" applyNumberFormat="1" applyFont="1" applyFill="1" applyBorder="1" applyAlignment="1">
      <alignment horizontal="center" vertical="center"/>
    </xf>
    <xf numFmtId="164" fontId="2" fillId="3" borderId="9" xfId="0" applyNumberFormat="1" applyFont="1" applyFill="1" applyBorder="1" applyAlignment="1">
      <alignment horizontal="center" vertical="center"/>
    </xf>
    <xf numFmtId="164" fontId="6" fillId="0" borderId="10" xfId="0" applyNumberFormat="1" applyFont="1" applyBorder="1"/>
    <xf numFmtId="164" fontId="6" fillId="0" borderId="10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5" fillId="4" borderId="16" xfId="0" applyFont="1" applyFill="1" applyBorder="1"/>
    <xf numFmtId="0" fontId="5" fillId="4" borderId="16" xfId="0" applyFont="1" applyFill="1" applyBorder="1" applyAlignment="1">
      <alignment horizontal="right"/>
    </xf>
    <xf numFmtId="164" fontId="5" fillId="4" borderId="16" xfId="0" applyNumberFormat="1" applyFont="1" applyFill="1" applyBorder="1"/>
    <xf numFmtId="9" fontId="5" fillId="4" borderId="2" xfId="1" applyFont="1" applyFill="1" applyBorder="1" applyAlignment="1">
      <alignment horizontal="center"/>
    </xf>
    <xf numFmtId="164" fontId="5" fillId="4" borderId="11" xfId="0" applyNumberFormat="1" applyFont="1" applyFill="1" applyBorder="1"/>
    <xf numFmtId="10" fontId="5" fillId="4" borderId="12" xfId="1" applyNumberFormat="1" applyFont="1" applyFill="1" applyBorder="1" applyAlignment="1">
      <alignment horizontal="center" vertical="center"/>
    </xf>
    <xf numFmtId="164" fontId="5" fillId="4" borderId="13" xfId="0" applyNumberFormat="1" applyFont="1" applyFill="1" applyBorder="1"/>
    <xf numFmtId="10" fontId="5" fillId="4" borderId="14" xfId="1" applyNumberFormat="1" applyFont="1" applyFill="1" applyBorder="1"/>
    <xf numFmtId="10" fontId="5" fillId="4" borderId="12" xfId="1" applyNumberFormat="1" applyFont="1" applyFill="1" applyBorder="1"/>
    <xf numFmtId="0" fontId="5" fillId="0" borderId="0" xfId="0" applyFont="1"/>
    <xf numFmtId="0" fontId="2" fillId="3" borderId="0" xfId="0" applyFont="1" applyFill="1" applyBorder="1"/>
    <xf numFmtId="0" fontId="2" fillId="3" borderId="22" xfId="0" applyFont="1" applyFill="1" applyBorder="1" applyAlignment="1">
      <alignment horizontal="center" vertical="center"/>
    </xf>
    <xf numFmtId="164" fontId="6" fillId="3" borderId="23" xfId="0" applyNumberFormat="1" applyFont="1" applyFill="1" applyBorder="1"/>
    <xf numFmtId="164" fontId="6" fillId="3" borderId="20" xfId="0" applyNumberFormat="1" applyFont="1" applyFill="1" applyBorder="1"/>
    <xf numFmtId="164" fontId="2" fillId="3" borderId="20" xfId="0" applyNumberFormat="1" applyFont="1" applyFill="1" applyBorder="1"/>
    <xf numFmtId="164" fontId="2" fillId="0" borderId="20" xfId="0" applyNumberFormat="1" applyFont="1" applyBorder="1"/>
    <xf numFmtId="0" fontId="6" fillId="3" borderId="21" xfId="0" applyFont="1" applyFill="1" applyBorder="1"/>
    <xf numFmtId="0" fontId="2" fillId="3" borderId="21" xfId="0" applyFont="1" applyFill="1" applyBorder="1"/>
    <xf numFmtId="0" fontId="2" fillId="0" borderId="21" xfId="0" applyFont="1" applyBorder="1"/>
    <xf numFmtId="0" fontId="2" fillId="0" borderId="25" xfId="0" applyFont="1" applyBorder="1"/>
    <xf numFmtId="0" fontId="2" fillId="0" borderId="27" xfId="0" applyFont="1" applyBorder="1"/>
    <xf numFmtId="0" fontId="6" fillId="3" borderId="28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2" fontId="2" fillId="3" borderId="29" xfId="0" applyNumberFormat="1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10" fontId="5" fillId="4" borderId="30" xfId="1" applyNumberFormat="1" applyFont="1" applyFill="1" applyBorder="1"/>
    <xf numFmtId="0" fontId="5" fillId="0" borderId="26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65" fontId="2" fillId="3" borderId="31" xfId="0" applyNumberFormat="1" applyFont="1" applyFill="1" applyBorder="1"/>
    <xf numFmtId="9" fontId="2" fillId="3" borderId="31" xfId="1" applyFont="1" applyFill="1" applyBorder="1"/>
    <xf numFmtId="0" fontId="2" fillId="0" borderId="0" xfId="0" applyFont="1" applyBorder="1" applyAlignment="1">
      <alignment horizontal="center"/>
    </xf>
    <xf numFmtId="0" fontId="4" fillId="0" borderId="25" xfId="0" applyFont="1" applyFill="1" applyBorder="1" applyAlignment="1"/>
    <xf numFmtId="0" fontId="4" fillId="0" borderId="34" xfId="0" applyFont="1" applyFill="1" applyBorder="1" applyAlignment="1"/>
    <xf numFmtId="0" fontId="2" fillId="0" borderId="35" xfId="0" applyFont="1" applyBorder="1"/>
    <xf numFmtId="0" fontId="2" fillId="0" borderId="37" xfId="0" applyFont="1" applyBorder="1"/>
    <xf numFmtId="0" fontId="2" fillId="0" borderId="38" xfId="0" applyFont="1" applyBorder="1"/>
    <xf numFmtId="0" fontId="4" fillId="0" borderId="36" xfId="0" applyFont="1" applyFill="1" applyBorder="1" applyAlignment="1"/>
    <xf numFmtId="0" fontId="4" fillId="0" borderId="37" xfId="0" applyFont="1" applyFill="1" applyBorder="1" applyAlignment="1"/>
    <xf numFmtId="0" fontId="5" fillId="5" borderId="4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3" fillId="0" borderId="2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349704</xdr:colOff>
      <xdr:row>26</xdr:row>
      <xdr:rowOff>57150</xdr:rowOff>
    </xdr:from>
    <xdr:to>
      <xdr:col>10</xdr:col>
      <xdr:colOff>284390</xdr:colOff>
      <xdr:row>31</xdr:row>
      <xdr:rowOff>119743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99BD5912-C4AF-4F5D-A9B8-6F1D3E715C71}"/>
            </a:ext>
          </a:extLst>
        </xdr:cNvPr>
        <xdr:cNvSpPr/>
      </xdr:nvSpPr>
      <xdr:spPr>
        <a:xfrm>
          <a:off x="7414533" y="4890407"/>
          <a:ext cx="4343400" cy="93345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____________________________________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João Zefiro Junior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Engenheiro Civil 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CREA-SP: 5069488152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"/>
  <sheetViews>
    <sheetView tabSelected="1" view="pageLayout" topLeftCell="A2" zoomScale="70" zoomScaleNormal="100" zoomScalePageLayoutView="70" workbookViewId="0">
      <selection activeCell="A2" sqref="A2:R32"/>
    </sheetView>
  </sheetViews>
  <sheetFormatPr defaultColWidth="9.109375" defaultRowHeight="13.8" x14ac:dyDescent="0.25"/>
  <cols>
    <col min="1" max="1" width="9.109375" style="1"/>
    <col min="2" max="2" width="48.21875" style="1" bestFit="1" customWidth="1"/>
    <col min="3" max="3" width="16.44140625" style="1" bestFit="1" customWidth="1"/>
    <col min="4" max="4" width="10.88671875" style="1" bestFit="1" customWidth="1"/>
    <col min="5" max="5" width="14.6640625" style="1" bestFit="1" customWidth="1"/>
    <col min="6" max="6" width="10.88671875" style="1" bestFit="1" customWidth="1"/>
    <col min="7" max="7" width="14.6640625" style="1" bestFit="1" customWidth="1"/>
    <col min="8" max="8" width="10.88671875" style="1" bestFit="1" customWidth="1"/>
    <col min="9" max="9" width="14.6640625" style="1" bestFit="1" customWidth="1"/>
    <col min="10" max="10" width="10.88671875" style="1" bestFit="1" customWidth="1"/>
    <col min="11" max="11" width="14.6640625" style="1" bestFit="1" customWidth="1"/>
    <col min="12" max="12" width="10.88671875" style="1" bestFit="1" customWidth="1"/>
    <col min="13" max="13" width="14.6640625" style="1" bestFit="1" customWidth="1"/>
    <col min="14" max="14" width="10.88671875" style="1" bestFit="1" customWidth="1"/>
    <col min="15" max="15" width="14.6640625" style="1" bestFit="1" customWidth="1"/>
    <col min="16" max="16" width="12.109375" style="1" customWidth="1"/>
    <col min="17" max="17" width="22" style="1" bestFit="1" customWidth="1"/>
    <col min="18" max="18" width="14.77734375" style="1" bestFit="1" customWidth="1"/>
    <col min="19" max="16384" width="9.109375" style="1"/>
  </cols>
  <sheetData>
    <row r="1" spans="1:18" ht="1.5" customHeight="1" thickBot="1" x14ac:dyDescent="0.3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</row>
    <row r="2" spans="1:18" ht="30.75" customHeight="1" thickBot="1" x14ac:dyDescent="0.3">
      <c r="A2" s="68" t="s">
        <v>26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70"/>
    </row>
    <row r="3" spans="1:18" ht="14.4" thickBot="1" x14ac:dyDescent="0.3"/>
    <row r="4" spans="1:18" ht="15.6" x14ac:dyDescent="0.3">
      <c r="A4" s="59" t="s">
        <v>34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1"/>
    </row>
    <row r="5" spans="1:18" ht="16.2" thickBot="1" x14ac:dyDescent="0.35">
      <c r="A5" s="64" t="s">
        <v>35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2"/>
      <c r="R5" s="63"/>
    </row>
    <row r="6" spans="1:18" ht="14.4" thickBot="1" x14ac:dyDescent="0.3"/>
    <row r="7" spans="1:18" ht="14.4" thickBot="1" x14ac:dyDescent="0.3">
      <c r="A7" s="2"/>
      <c r="B7" s="2"/>
      <c r="C7" s="2"/>
      <c r="D7" s="3"/>
      <c r="E7" s="66" t="s">
        <v>19</v>
      </c>
      <c r="F7" s="67"/>
      <c r="G7" s="66" t="s">
        <v>21</v>
      </c>
      <c r="H7" s="67"/>
      <c r="I7" s="66" t="s">
        <v>22</v>
      </c>
      <c r="J7" s="67"/>
      <c r="K7" s="66" t="s">
        <v>23</v>
      </c>
      <c r="L7" s="67"/>
      <c r="M7" s="66" t="s">
        <v>24</v>
      </c>
      <c r="N7" s="67"/>
      <c r="O7" s="66" t="s">
        <v>25</v>
      </c>
      <c r="P7" s="67"/>
      <c r="Q7" s="46" t="s">
        <v>27</v>
      </c>
      <c r="R7" s="47" t="s">
        <v>28</v>
      </c>
    </row>
    <row r="8" spans="1:18" ht="26.25" customHeight="1" thickBot="1" x14ac:dyDescent="0.3">
      <c r="A8" s="4" t="s">
        <v>0</v>
      </c>
      <c r="B8" s="4" t="s">
        <v>1</v>
      </c>
      <c r="C8" s="4" t="s">
        <v>2</v>
      </c>
      <c r="D8" s="5" t="s">
        <v>3</v>
      </c>
      <c r="E8" s="6" t="s">
        <v>4</v>
      </c>
      <c r="F8" s="7" t="s">
        <v>3</v>
      </c>
      <c r="G8" s="6" t="s">
        <v>4</v>
      </c>
      <c r="H8" s="7" t="s">
        <v>3</v>
      </c>
      <c r="I8" s="6" t="s">
        <v>4</v>
      </c>
      <c r="J8" s="7" t="s">
        <v>3</v>
      </c>
      <c r="K8" s="6" t="s">
        <v>4</v>
      </c>
      <c r="L8" s="7" t="s">
        <v>3</v>
      </c>
      <c r="M8" s="6" t="s">
        <v>4</v>
      </c>
      <c r="N8" s="7" t="s">
        <v>3</v>
      </c>
      <c r="O8" s="6" t="s">
        <v>4</v>
      </c>
      <c r="P8" s="7" t="s">
        <v>3</v>
      </c>
      <c r="Q8" s="54" t="s">
        <v>29</v>
      </c>
      <c r="R8" s="55" t="s">
        <v>30</v>
      </c>
    </row>
    <row r="9" spans="1:18" s="14" customFormat="1" x14ac:dyDescent="0.25">
      <c r="A9" s="38" t="s">
        <v>5</v>
      </c>
      <c r="B9" s="43" t="s">
        <v>17</v>
      </c>
      <c r="C9" s="39">
        <v>12329.07</v>
      </c>
      <c r="D9" s="8">
        <f t="shared" ref="D9:D17" si="0">(C9/$C$18)*100</f>
        <v>5.1960134256908344</v>
      </c>
      <c r="E9" s="9">
        <f>(F9/100)*C9</f>
        <v>12329.07</v>
      </c>
      <c r="F9" s="10">
        <v>100</v>
      </c>
      <c r="G9" s="11">
        <f>(H9/100)*C9</f>
        <v>0</v>
      </c>
      <c r="H9" s="10"/>
      <c r="I9" s="11">
        <f>(J9/100)*C9</f>
        <v>0</v>
      </c>
      <c r="J9" s="12"/>
      <c r="K9" s="11">
        <f>(L9/100)*C9</f>
        <v>0</v>
      </c>
      <c r="L9" s="12"/>
      <c r="M9" s="11">
        <f>(N9/100)*C9</f>
        <v>0</v>
      </c>
      <c r="N9" s="13"/>
      <c r="O9" s="11">
        <f>(P9/100)*C9</f>
        <v>0</v>
      </c>
      <c r="P9" s="48"/>
      <c r="Q9" s="56">
        <f>E9+G9+I9+K9+M9+O9</f>
        <v>12329.07</v>
      </c>
      <c r="R9" s="57">
        <f>(F9+H9+J9+L9+N9+P9)/100</f>
        <v>1</v>
      </c>
    </row>
    <row r="10" spans="1:18" s="14" customFormat="1" x14ac:dyDescent="0.25">
      <c r="A10" s="38" t="s">
        <v>6</v>
      </c>
      <c r="B10" s="43" t="s">
        <v>31</v>
      </c>
      <c r="C10" s="40">
        <v>972.83</v>
      </c>
      <c r="D10" s="15">
        <f t="shared" si="0"/>
        <v>0.40999343347996353</v>
      </c>
      <c r="E10" s="16">
        <f t="shared" ref="E10:E17" si="1">(F10/100)*C10</f>
        <v>972.83</v>
      </c>
      <c r="F10" s="10">
        <v>100</v>
      </c>
      <c r="G10" s="17">
        <f t="shared" ref="G10:G17" si="2">(H10/100)*C10</f>
        <v>0</v>
      </c>
      <c r="H10" s="10"/>
      <c r="I10" s="17">
        <f t="shared" ref="I10:I17" si="3">(J10/100)*C10</f>
        <v>0</v>
      </c>
      <c r="J10" s="10"/>
      <c r="K10" s="17">
        <f t="shared" ref="K10:K17" si="4">(L10/100)*C10</f>
        <v>0</v>
      </c>
      <c r="L10" s="10"/>
      <c r="M10" s="17">
        <f t="shared" ref="M10:M17" si="5">(N10/100)*C10</f>
        <v>0</v>
      </c>
      <c r="N10" s="18"/>
      <c r="O10" s="17">
        <f t="shared" ref="O10:O17" si="6">(P10/100)*C10</f>
        <v>0</v>
      </c>
      <c r="P10" s="49"/>
      <c r="Q10" s="56">
        <f t="shared" ref="Q10:Q18" si="7">E10+G10+I10+K10+M10+O10</f>
        <v>972.83</v>
      </c>
      <c r="R10" s="57">
        <f t="shared" ref="R10:R17" si="8">(F10+H10+J10+L10+N10+P10)/100</f>
        <v>1</v>
      </c>
    </row>
    <row r="11" spans="1:18" s="14" customFormat="1" x14ac:dyDescent="0.25">
      <c r="A11" s="38" t="s">
        <v>7</v>
      </c>
      <c r="B11" s="43" t="s">
        <v>14</v>
      </c>
      <c r="C11" s="40">
        <v>5549.92</v>
      </c>
      <c r="D11" s="19">
        <f t="shared" si="0"/>
        <v>2.3389808664814193</v>
      </c>
      <c r="E11" s="16">
        <f t="shared" si="1"/>
        <v>2774.96</v>
      </c>
      <c r="F11" s="10">
        <v>50</v>
      </c>
      <c r="G11" s="17">
        <f t="shared" si="2"/>
        <v>832.48799999999994</v>
      </c>
      <c r="H11" s="10">
        <v>15</v>
      </c>
      <c r="I11" s="17">
        <f t="shared" si="3"/>
        <v>1942.472</v>
      </c>
      <c r="J11" s="10">
        <v>35</v>
      </c>
      <c r="K11" s="17">
        <f t="shared" si="4"/>
        <v>0</v>
      </c>
      <c r="L11" s="10"/>
      <c r="M11" s="17">
        <f t="shared" si="5"/>
        <v>0</v>
      </c>
      <c r="N11" s="18"/>
      <c r="O11" s="17">
        <f t="shared" si="6"/>
        <v>0</v>
      </c>
      <c r="P11" s="49"/>
      <c r="Q11" s="56">
        <f t="shared" si="7"/>
        <v>5549.92</v>
      </c>
      <c r="R11" s="57">
        <f t="shared" si="8"/>
        <v>1</v>
      </c>
    </row>
    <row r="12" spans="1:18" s="14" customFormat="1" x14ac:dyDescent="0.25">
      <c r="A12" s="38" t="s">
        <v>8</v>
      </c>
      <c r="B12" s="44" t="s">
        <v>13</v>
      </c>
      <c r="C12" s="41">
        <v>3820.1</v>
      </c>
      <c r="D12" s="19">
        <f t="shared" si="0"/>
        <v>1.6099584873377764</v>
      </c>
      <c r="E12" s="16">
        <f t="shared" si="1"/>
        <v>764.02</v>
      </c>
      <c r="F12" s="10">
        <v>20</v>
      </c>
      <c r="G12" s="17">
        <f t="shared" si="2"/>
        <v>1528.04</v>
      </c>
      <c r="H12" s="10">
        <v>40</v>
      </c>
      <c r="I12" s="17">
        <f t="shared" si="3"/>
        <v>764.02</v>
      </c>
      <c r="J12" s="20">
        <v>20</v>
      </c>
      <c r="K12" s="17">
        <f t="shared" si="4"/>
        <v>764.02</v>
      </c>
      <c r="L12" s="20">
        <v>20</v>
      </c>
      <c r="M12" s="17">
        <f t="shared" si="5"/>
        <v>0</v>
      </c>
      <c r="N12" s="21"/>
      <c r="O12" s="17">
        <f t="shared" si="6"/>
        <v>0</v>
      </c>
      <c r="P12" s="50"/>
      <c r="Q12" s="56">
        <f t="shared" si="7"/>
        <v>3820.1</v>
      </c>
      <c r="R12" s="57">
        <f t="shared" si="8"/>
        <v>1</v>
      </c>
    </row>
    <row r="13" spans="1:18" s="14" customFormat="1" x14ac:dyDescent="0.25">
      <c r="A13" s="38" t="s">
        <v>36</v>
      </c>
      <c r="B13" s="44" t="s">
        <v>32</v>
      </c>
      <c r="C13" s="41">
        <v>1032.01</v>
      </c>
      <c r="D13" s="15">
        <f t="shared" si="0"/>
        <v>0.43493449347332747</v>
      </c>
      <c r="E13" s="16">
        <f t="shared" si="1"/>
        <v>516.005</v>
      </c>
      <c r="F13" s="10">
        <v>50</v>
      </c>
      <c r="G13" s="17">
        <f t="shared" si="2"/>
        <v>0</v>
      </c>
      <c r="H13" s="10"/>
      <c r="I13" s="17">
        <f t="shared" si="3"/>
        <v>0</v>
      </c>
      <c r="J13" s="20"/>
      <c r="K13" s="17">
        <f t="shared" si="4"/>
        <v>0</v>
      </c>
      <c r="L13" s="20"/>
      <c r="M13" s="17">
        <f t="shared" si="5"/>
        <v>0</v>
      </c>
      <c r="N13" s="22"/>
      <c r="O13" s="17">
        <f t="shared" si="6"/>
        <v>516.005</v>
      </c>
      <c r="P13" s="50">
        <v>50</v>
      </c>
      <c r="Q13" s="56">
        <f t="shared" si="7"/>
        <v>1032.01</v>
      </c>
      <c r="R13" s="57">
        <f t="shared" si="8"/>
        <v>1</v>
      </c>
    </row>
    <row r="14" spans="1:18" s="14" customFormat="1" x14ac:dyDescent="0.25">
      <c r="A14" s="38" t="s">
        <v>9</v>
      </c>
      <c r="B14" s="44" t="s">
        <v>33</v>
      </c>
      <c r="C14" s="41">
        <v>10178.174999999999</v>
      </c>
      <c r="D14" s="15">
        <f t="shared" si="0"/>
        <v>4.2895314852645656</v>
      </c>
      <c r="E14" s="16">
        <f t="shared" si="1"/>
        <v>3053.4524999999999</v>
      </c>
      <c r="F14" s="10">
        <v>30</v>
      </c>
      <c r="G14" s="17">
        <f t="shared" si="2"/>
        <v>3053.4524999999999</v>
      </c>
      <c r="H14" s="10">
        <v>30</v>
      </c>
      <c r="I14" s="17">
        <f t="shared" si="3"/>
        <v>4071.27</v>
      </c>
      <c r="J14" s="20">
        <v>40</v>
      </c>
      <c r="K14" s="17">
        <f t="shared" si="4"/>
        <v>0</v>
      </c>
      <c r="L14" s="20"/>
      <c r="M14" s="17">
        <f t="shared" si="5"/>
        <v>0</v>
      </c>
      <c r="N14" s="21"/>
      <c r="O14" s="17">
        <f t="shared" si="6"/>
        <v>0</v>
      </c>
      <c r="P14" s="50"/>
      <c r="Q14" s="56">
        <f t="shared" si="7"/>
        <v>10178.174999999999</v>
      </c>
      <c r="R14" s="57">
        <f t="shared" si="8"/>
        <v>1</v>
      </c>
    </row>
    <row r="15" spans="1:18" s="14" customFormat="1" x14ac:dyDescent="0.25">
      <c r="A15" s="38" t="s">
        <v>10</v>
      </c>
      <c r="B15" s="44" t="s">
        <v>15</v>
      </c>
      <c r="C15" s="41">
        <v>90125.39</v>
      </c>
      <c r="D15" s="19">
        <f t="shared" si="0"/>
        <v>37.982811066497504</v>
      </c>
      <c r="E15" s="16">
        <f t="shared" si="1"/>
        <v>13518.808499999999</v>
      </c>
      <c r="F15" s="10">
        <v>15</v>
      </c>
      <c r="G15" s="17">
        <f t="shared" si="2"/>
        <v>22531.3475</v>
      </c>
      <c r="H15" s="10">
        <v>25</v>
      </c>
      <c r="I15" s="17">
        <f t="shared" si="3"/>
        <v>22531.3475</v>
      </c>
      <c r="J15" s="20">
        <v>25</v>
      </c>
      <c r="K15" s="17">
        <f t="shared" si="4"/>
        <v>22531.3475</v>
      </c>
      <c r="L15" s="20">
        <v>25</v>
      </c>
      <c r="M15" s="17">
        <f t="shared" si="5"/>
        <v>9012.5390000000007</v>
      </c>
      <c r="N15" s="22">
        <v>10</v>
      </c>
      <c r="O15" s="17">
        <f t="shared" si="6"/>
        <v>0</v>
      </c>
      <c r="P15" s="51"/>
      <c r="Q15" s="56">
        <f t="shared" si="7"/>
        <v>90125.390000000014</v>
      </c>
      <c r="R15" s="57">
        <f t="shared" si="8"/>
        <v>1</v>
      </c>
    </row>
    <row r="16" spans="1:18" s="14" customFormat="1" x14ac:dyDescent="0.25">
      <c r="A16" s="38" t="s">
        <v>11</v>
      </c>
      <c r="B16" s="44" t="s">
        <v>18</v>
      </c>
      <c r="C16" s="41">
        <v>87301.26</v>
      </c>
      <c r="D16" s="19">
        <f t="shared" si="0"/>
        <v>36.792598228392421</v>
      </c>
      <c r="E16" s="16">
        <f t="shared" si="1"/>
        <v>0</v>
      </c>
      <c r="F16" s="10"/>
      <c r="G16" s="17">
        <f t="shared" si="2"/>
        <v>0</v>
      </c>
      <c r="H16" s="10"/>
      <c r="I16" s="17">
        <f t="shared" si="3"/>
        <v>0</v>
      </c>
      <c r="J16" s="20"/>
      <c r="K16" s="17">
        <f t="shared" si="4"/>
        <v>21825.314999999999</v>
      </c>
      <c r="L16" s="20">
        <v>25</v>
      </c>
      <c r="M16" s="17">
        <f t="shared" si="5"/>
        <v>21825.314999999999</v>
      </c>
      <c r="N16" s="22">
        <v>25</v>
      </c>
      <c r="O16" s="17">
        <f t="shared" si="6"/>
        <v>43650.63</v>
      </c>
      <c r="P16" s="51">
        <v>50</v>
      </c>
      <c r="Q16" s="56">
        <f t="shared" si="7"/>
        <v>87301.26</v>
      </c>
      <c r="R16" s="57">
        <f t="shared" si="8"/>
        <v>1</v>
      </c>
    </row>
    <row r="17" spans="1:18" x14ac:dyDescent="0.25">
      <c r="A17" s="38" t="s">
        <v>12</v>
      </c>
      <c r="B17" s="45" t="s">
        <v>16</v>
      </c>
      <c r="C17" s="42">
        <v>25970.654999999999</v>
      </c>
      <c r="D17" s="19">
        <f t="shared" si="0"/>
        <v>10.945178513382176</v>
      </c>
      <c r="E17" s="23">
        <f t="shared" si="1"/>
        <v>0</v>
      </c>
      <c r="F17" s="10"/>
      <c r="G17" s="24">
        <f t="shared" si="2"/>
        <v>0</v>
      </c>
      <c r="H17" s="10"/>
      <c r="I17" s="24">
        <f t="shared" si="3"/>
        <v>0</v>
      </c>
      <c r="J17" s="25"/>
      <c r="K17" s="24">
        <f t="shared" si="4"/>
        <v>0</v>
      </c>
      <c r="L17" s="25"/>
      <c r="M17" s="24">
        <f t="shared" si="5"/>
        <v>5194.1310000000003</v>
      </c>
      <c r="N17" s="26">
        <v>20</v>
      </c>
      <c r="O17" s="24">
        <f t="shared" si="6"/>
        <v>20776.524000000001</v>
      </c>
      <c r="P17" s="52">
        <v>80</v>
      </c>
      <c r="Q17" s="56">
        <f t="shared" si="7"/>
        <v>25970.655000000002</v>
      </c>
      <c r="R17" s="57">
        <f t="shared" si="8"/>
        <v>1</v>
      </c>
    </row>
    <row r="18" spans="1:18" s="36" customFormat="1" ht="14.4" thickBot="1" x14ac:dyDescent="0.3">
      <c r="A18" s="27"/>
      <c r="B18" s="28" t="s">
        <v>20</v>
      </c>
      <c r="C18" s="29">
        <f>SUM(C9:C17)</f>
        <v>237279.41</v>
      </c>
      <c r="D18" s="30">
        <f>(C18/C18)</f>
        <v>1</v>
      </c>
      <c r="E18" s="31">
        <f>SUM(E9:E17)</f>
        <v>33929.146000000001</v>
      </c>
      <c r="F18" s="32">
        <f>SUM(E9:E17)/C18</f>
        <v>0.14299237342169724</v>
      </c>
      <c r="G18" s="33">
        <f>SUM(G9:G17)</f>
        <v>27945.328000000001</v>
      </c>
      <c r="H18" s="34">
        <f>SUM(G9:G17)/C18</f>
        <v>0.11777392737111071</v>
      </c>
      <c r="I18" s="33">
        <f>SUM(I9:I17)</f>
        <v>29309.109499999999</v>
      </c>
      <c r="J18" s="34">
        <f>SUM(I9:I17)/C18</f>
        <v>0.12352150361466255</v>
      </c>
      <c r="K18" s="31">
        <f>SUM(K9:K17)</f>
        <v>45120.682499999995</v>
      </c>
      <c r="L18" s="35">
        <f>SUM(K9:K17)/C18</f>
        <v>0.19015844021190037</v>
      </c>
      <c r="M18" s="33">
        <f>SUM(M9:M17)</f>
        <v>36031.985000000001</v>
      </c>
      <c r="N18" s="35">
        <f>SUM(M9:M17)/C18</f>
        <v>0.15185466366424294</v>
      </c>
      <c r="O18" s="33">
        <f>SUM(O9:O17)</f>
        <v>64943.159</v>
      </c>
      <c r="P18" s="53">
        <f>SUM(O9:O17)/C18</f>
        <v>0.27369909171638618</v>
      </c>
      <c r="Q18" s="56">
        <f t="shared" si="7"/>
        <v>237279.40999999997</v>
      </c>
      <c r="R18" s="57">
        <f>(F18+H18+J18+L18+N18+P18)</f>
        <v>0.99999999999999989</v>
      </c>
    </row>
    <row r="21" spans="1:18" x14ac:dyDescent="0.25">
      <c r="B21" s="37" t="s">
        <v>37</v>
      </c>
    </row>
  </sheetData>
  <mergeCells count="7">
    <mergeCell ref="O7:P7"/>
    <mergeCell ref="A2:R2"/>
    <mergeCell ref="E7:F7"/>
    <mergeCell ref="G7:H7"/>
    <mergeCell ref="I7:J7"/>
    <mergeCell ref="K7:L7"/>
    <mergeCell ref="M7:N7"/>
  </mergeCells>
  <printOptions horizontalCentered="1" verticalCentered="1"/>
  <pageMargins left="0.6692913385826772" right="0.51181102362204722" top="1.6141732283464567" bottom="0.78740157480314965" header="0.31496062992125984" footer="0.31496062992125984"/>
  <pageSetup paperSize="9" scale="48" orientation="landscape" horizontalDpi="0" verticalDpi="0" r:id="rId1"/>
  <headerFooter scaleWithDoc="0" alignWithMargins="0"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João Zefiro</cp:lastModifiedBy>
  <cp:lastPrinted>2018-04-03T11:26:50Z</cp:lastPrinted>
  <dcterms:created xsi:type="dcterms:W3CDTF">2017-04-03T17:41:28Z</dcterms:created>
  <dcterms:modified xsi:type="dcterms:W3CDTF">2018-04-03T11:29:21Z</dcterms:modified>
</cp:coreProperties>
</file>