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engci\Desktop\Prefeitura 2\03-2018\EMEI PARQUE MICKEY II\"/>
    </mc:Choice>
  </mc:AlternateContent>
  <xr:revisionPtr revIDLastSave="0" documentId="13_ncr:1_{E4437AE9-2976-4333-AC07-FC55C6CAC030}" xr6:coauthVersionLast="31" xr6:coauthVersionMax="31" xr10:uidLastSave="{00000000-0000-0000-0000-000000000000}"/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Plan1!$A$2:$N$30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11" i="1"/>
  <c r="K10" i="1"/>
  <c r="K11" i="1"/>
  <c r="I10" i="1"/>
  <c r="I11" i="1"/>
  <c r="G10" i="1"/>
  <c r="G11" i="1"/>
  <c r="E10" i="1"/>
  <c r="E11" i="1"/>
  <c r="P10" i="1"/>
  <c r="P11" i="1"/>
  <c r="P12" i="1"/>
  <c r="P13" i="1"/>
  <c r="P14" i="1"/>
  <c r="P15" i="1"/>
  <c r="P16" i="1"/>
  <c r="P9" i="1"/>
  <c r="C17" i="1"/>
  <c r="D10" i="1" s="1"/>
  <c r="O11" i="1" l="1"/>
  <c r="O10" i="1"/>
  <c r="M12" i="1" l="1"/>
  <c r="M13" i="1"/>
  <c r="M14" i="1"/>
  <c r="M15" i="1"/>
  <c r="M16" i="1"/>
  <c r="M9" i="1"/>
  <c r="K12" i="1"/>
  <c r="K13" i="1"/>
  <c r="K14" i="1"/>
  <c r="K15" i="1"/>
  <c r="K16" i="1"/>
  <c r="K9" i="1"/>
  <c r="I12" i="1"/>
  <c r="I13" i="1"/>
  <c r="I14" i="1"/>
  <c r="I15" i="1"/>
  <c r="I16" i="1"/>
  <c r="I9" i="1"/>
  <c r="G12" i="1"/>
  <c r="G13" i="1"/>
  <c r="G14" i="1"/>
  <c r="G15" i="1"/>
  <c r="G16" i="1"/>
  <c r="G9" i="1"/>
  <c r="E12" i="1"/>
  <c r="E13" i="1"/>
  <c r="E14" i="1"/>
  <c r="E15" i="1"/>
  <c r="E16" i="1"/>
  <c r="E9" i="1"/>
  <c r="O9" i="1" l="1"/>
  <c r="O16" i="1"/>
  <c r="O13" i="1"/>
  <c r="O12" i="1"/>
  <c r="O14" i="1"/>
  <c r="O15" i="1"/>
  <c r="D11" i="1"/>
  <c r="D14" i="1"/>
  <c r="D16" i="1"/>
  <c r="L17" i="1"/>
  <c r="D17" i="1"/>
  <c r="D12" i="1"/>
  <c r="D9" i="1"/>
  <c r="D13" i="1"/>
  <c r="D15" i="1"/>
  <c r="J17" i="1"/>
  <c r="N17" i="1"/>
  <c r="H17" i="1"/>
  <c r="F17" i="1"/>
  <c r="I17" i="1"/>
  <c r="M17" i="1"/>
  <c r="E17" i="1"/>
  <c r="K17" i="1"/>
  <c r="G17" i="1"/>
  <c r="P17" i="1" l="1"/>
  <c r="O17" i="1"/>
</calcChain>
</file>

<file path=xl/sharedStrings.xml><?xml version="1.0" encoding="utf-8"?>
<sst xmlns="http://schemas.openxmlformats.org/spreadsheetml/2006/main" count="44" uniqueCount="35">
  <si>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</si>
  <si>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</si>
  <si>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</si>
  <si>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</si>
  <si>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</si>
  <si>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</si>
  <si>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</si>
  <si>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</si>
  <si>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</si>
  <si>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5.0</t>
  </si>
  <si>
    <t>6.0</t>
  </si>
  <si>
    <t>7.0</t>
  </si>
  <si>
    <t>8.0</t>
  </si>
  <si>
    <t>ELEMENTOS DE MADEIRA/ COMP. ESPECIAIS</t>
  </si>
  <si>
    <t>ALVENARIA E OUTROS ELEM. DIVISORIOS</t>
  </si>
  <si>
    <t>COBERTURA</t>
  </si>
  <si>
    <t>SERVICOS COMPLEMENTARES</t>
  </si>
  <si>
    <t>SERVICOS PRELIMINARES</t>
  </si>
  <si>
    <t>REVESTIMENTOS: TETO E PAREDE</t>
  </si>
  <si>
    <t>PINTURA</t>
  </si>
  <si>
    <t>Mês 1</t>
  </si>
  <si>
    <t>TOTAIS</t>
  </si>
  <si>
    <t>Mês 2</t>
  </si>
  <si>
    <t>Mês 3</t>
  </si>
  <si>
    <t>Mês 4</t>
  </si>
  <si>
    <t>Mês 5</t>
  </si>
  <si>
    <t>CRONOGRAMA FISICO FINANCEIRO</t>
  </si>
  <si>
    <t>VALOR ACUMULADO</t>
  </si>
  <si>
    <t>PERCENTUAL</t>
  </si>
  <si>
    <t>R$</t>
  </si>
  <si>
    <t>(%)</t>
  </si>
  <si>
    <t>FUNDAÇÃO</t>
  </si>
  <si>
    <t>LOCAL: RUA ITORORÓ, Nº 188 - JARDIM TROPICAL - BIRIGUI-SP</t>
  </si>
  <si>
    <t>PROPONENTE: PREFEITURA MUNICIPAL DE BIRIGUI</t>
  </si>
  <si>
    <t>Birigui, 02 de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</si>
</sst>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5" fillId="4" borderId="1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4" xfId="0" applyNumberFormat="1" applyFont="1" applyFill="1" applyBorder="1"/>
    <xf numFmtId="2" fontId="6" fillId="3" borderId="5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2" fontId="6" fillId="3" borderId="16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3" xfId="0" applyNumberFormat="1" applyFont="1" applyFill="1" applyBorder="1" applyAlignment="1">
      <alignment horizontal="center"/>
    </xf>
    <xf numFmtId="164" fontId="6" fillId="3" borderId="6" xfId="0" applyNumberFormat="1" applyFont="1" applyFill="1" applyBorder="1"/>
    <xf numFmtId="164" fontId="6" fillId="3" borderId="6" xfId="0" applyNumberFormat="1" applyFont="1" applyFill="1" applyBorder="1" applyAlignment="1">
      <alignment horizontal="center" vertical="center"/>
    </xf>
    <xf numFmtId="2" fontId="6" fillId="3" borderId="14" xfId="0" applyNumberFormat="1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center"/>
    </xf>
    <xf numFmtId="164" fontId="6" fillId="0" borderId="7" xfId="0" applyNumberFormat="1" applyFont="1" applyBorder="1"/>
    <xf numFmtId="164" fontId="6" fillId="0" borderId="7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5" fillId="4" borderId="12" xfId="0" applyFont="1" applyFill="1" applyBorder="1"/>
    <xf numFmtId="0" fontId="5" fillId="4" borderId="12" xfId="0" applyFont="1" applyFill="1" applyBorder="1" applyAlignment="1">
      <alignment horizontal="right"/>
    </xf>
    <xf numFmtId="164" fontId="5" fillId="4" borderId="12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8" xfId="0" applyNumberFormat="1" applyFont="1" applyFill="1" applyBorder="1"/>
    <xf numFmtId="10" fontId="5" fillId="4" borderId="9" xfId="1" applyNumberFormat="1" applyFont="1" applyFill="1" applyBorder="1" applyAlignment="1">
      <alignment horizontal="center" vertical="center"/>
    </xf>
    <xf numFmtId="164" fontId="5" fillId="4" borderId="10" xfId="0" applyNumberFormat="1" applyFont="1" applyFill="1" applyBorder="1"/>
    <xf numFmtId="10" fontId="5" fillId="4" borderId="11" xfId="1" applyNumberFormat="1" applyFont="1" applyFill="1" applyBorder="1"/>
    <xf numFmtId="10" fontId="5" fillId="4" borderId="9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1" xfId="0" applyFont="1" applyFill="1" applyBorder="1" applyAlignment="1">
      <alignment horizontal="center" vertical="center"/>
    </xf>
    <xf numFmtId="164" fontId="6" fillId="3" borderId="22" xfId="0" applyNumberFormat="1" applyFont="1" applyFill="1" applyBorder="1"/>
    <xf numFmtId="164" fontId="6" fillId="3" borderId="18" xfId="0" applyNumberFormat="1" applyFont="1" applyFill="1" applyBorder="1"/>
    <xf numFmtId="164" fontId="2" fillId="3" borderId="18" xfId="0" applyNumberFormat="1" applyFont="1" applyFill="1" applyBorder="1"/>
    <xf numFmtId="164" fontId="2" fillId="0" borderId="18" xfId="0" applyNumberFormat="1" applyFont="1" applyBorder="1"/>
    <xf numFmtId="164" fontId="2" fillId="0" borderId="19" xfId="0" applyNumberFormat="1" applyFont="1" applyBorder="1"/>
    <xf numFmtId="0" fontId="6" fillId="3" borderId="20" xfId="0" applyFont="1" applyFill="1" applyBorder="1"/>
    <xf numFmtId="0" fontId="2" fillId="3" borderId="20" xfId="0" applyFont="1" applyFill="1" applyBorder="1"/>
    <xf numFmtId="0" fontId="2" fillId="0" borderId="20" xfId="0" applyFont="1" applyBorder="1"/>
    <xf numFmtId="164" fontId="6" fillId="3" borderId="26" xfId="0" applyNumberFormat="1" applyFont="1" applyFill="1" applyBorder="1"/>
    <xf numFmtId="2" fontId="6" fillId="3" borderId="27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/>
    <xf numFmtId="9" fontId="2" fillId="3" borderId="17" xfId="1" applyFont="1" applyFill="1" applyBorder="1"/>
    <xf numFmtId="165" fontId="2" fillId="3" borderId="28" xfId="0" applyNumberFormat="1" applyFont="1" applyFill="1" applyBorder="1"/>
    <xf numFmtId="9" fontId="2" fillId="3" borderId="29" xfId="1" applyFont="1" applyFill="1" applyBorder="1"/>
    <xf numFmtId="0" fontId="2" fillId="0" borderId="0" xfId="0" applyFont="1" applyBorder="1" applyAlignment="1">
      <alignment horizontal="center"/>
    </xf>
    <xf numFmtId="0" fontId="5" fillId="4" borderId="39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2" fillId="2" borderId="25" xfId="0" applyFont="1" applyFill="1" applyBorder="1"/>
    <xf numFmtId="0" fontId="2" fillId="2" borderId="30" xfId="0" applyFont="1" applyFill="1" applyBorder="1"/>
    <xf numFmtId="0" fontId="5" fillId="0" borderId="25" xfId="0" applyFont="1" applyBorder="1"/>
    <xf numFmtId="0" fontId="5" fillId="0" borderId="23" xfId="0" applyFont="1" applyBorder="1"/>
    <xf numFmtId="43" fontId="6" fillId="3" borderId="16" xfId="2" applyNumberFormat="1" applyFont="1" applyFill="1" applyBorder="1" applyAlignment="1">
      <alignment horizontal="left" vertical="center"/>
    </xf>
    <xf numFmtId="43" fontId="6" fillId="3" borderId="27" xfId="2" applyNumberFormat="1" applyFont="1" applyFill="1" applyBorder="1" applyAlignment="1">
      <alignment horizontal="left" vertical="center"/>
    </xf>
    <xf numFmtId="43" fontId="6" fillId="3" borderId="5" xfId="2" applyNumberFormat="1" applyFont="1" applyFill="1" applyBorder="1" applyAlignment="1">
      <alignment horizontal="left" vertical="center"/>
    </xf>
    <xf numFmtId="43" fontId="2" fillId="3" borderId="5" xfId="2" applyNumberFormat="1" applyFont="1" applyFill="1" applyBorder="1" applyAlignment="1">
      <alignment horizontal="left" vertical="center"/>
    </xf>
    <xf numFmtId="43" fontId="2" fillId="0" borderId="5" xfId="2" applyNumberFormat="1" applyFont="1" applyBorder="1" applyAlignment="1">
      <alignment horizontal="left" vertical="center"/>
    </xf>
    <xf numFmtId="43" fontId="2" fillId="0" borderId="17" xfId="2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2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35" xfId="0" applyFont="1" applyFill="1" applyBorder="1" applyAlignment="1">
      <alignment horizontal="left" vertical="top"/>
    </xf>
    <xf numFmtId="0" fontId="4" fillId="0" borderId="36" xfId="0" applyFont="1" applyFill="1" applyBorder="1" applyAlignment="1">
      <alignment horizontal="left" vertical="top"/>
    </xf>
    <xf numFmtId="0" fontId="4" fillId="0" borderId="37" xfId="0" applyFont="1" applyFill="1" applyBorder="1" applyAlignment="1">
      <alignment horizontal="left" vertical="top"/>
    </xf>
    <xf numFmtId="0" fontId="4" fillId="0" borderId="38" xfId="0" applyFont="1" applyFill="1" applyBorder="1" applyAlignment="1">
      <alignment horizontal="left" vertical="top"/>
    </xf>
    <xf numFmtId="0" fontId="4" fillId="0" borderId="24" xfId="0" applyFont="1" applyFill="1" applyBorder="1" applyAlignment="1">
      <alignment horizontal="left"/>
    </xf>
    <xf numFmtId="0" fontId="4" fillId="0" borderId="33" xfId="0" applyFont="1" applyFill="1" applyBorder="1" applyAlignment="1">
      <alignment horizontal="left"/>
    </xf>
    <xf numFmtId="0" fontId="4" fillId="0" borderId="34" xfId="0" applyFont="1" applyFill="1" applyBorder="1" applyAlignment="1">
      <alignment horizontal="left"/>
    </xf>
    <xf numFmtId="0" fontId="4" fillId="0" borderId="3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35" xfId="0" applyFont="1" applyFill="1" applyBorder="1" applyAlignment="1">
      <alignment horizontal="left"/>
    </xf>
    <xf numFmtId="0" fontId="5" fillId="5" borderId="25" xfId="0" applyFont="1" applyFill="1" applyBorder="1" applyAlignment="1">
      <alignment horizontal="center"/>
    </xf>
    <xf numFmtId="0" fontId="5" fillId="5" borderId="31" xfId="0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327933</xdr:colOff>
      <xdr:row>23</xdr:row>
      <xdr:rowOff>155121</xdr:rowOff>
    </xdr:from>
    <xdr:to>
      <xdr:col>8</xdr:col>
      <xdr:colOff>1035504</xdr:colOff>
      <xdr:row>29</xdr:row>
      <xdr:rowOff>43544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6347733" y="4476750"/>
          <a:ext cx="4343400" cy="933451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"/>
  <sheetViews>
    <sheetView tabSelected="1" view="pageLayout" topLeftCell="A21" zoomScale="70" zoomScaleNormal="100" zoomScalePageLayoutView="70" workbookViewId="0">
      <selection activeCell="A2" sqref="A2:P30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22" style="1" bestFit="1" customWidth="1"/>
    <col min="16" max="16" width="14.77734375" style="1" bestFit="1" customWidth="1"/>
    <col min="17" max="16384" width="9.109375" style="1"/>
  </cols>
  <sheetData>
    <row r="1" spans="1:16" ht="1.5" customHeight="1" thickBot="1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6" ht="30.75" customHeight="1" thickBot="1" x14ac:dyDescent="0.3">
      <c r="A2" s="63" t="s">
        <v>26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5"/>
    </row>
    <row r="3" spans="1:16" ht="15.6" customHeight="1" x14ac:dyDescent="0.25">
      <c r="A3" s="72" t="s">
        <v>33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4"/>
    </row>
    <row r="4" spans="1:16" ht="15.6" customHeight="1" x14ac:dyDescent="0.25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7"/>
    </row>
    <row r="5" spans="1:16" ht="15.6" customHeight="1" x14ac:dyDescent="0.25">
      <c r="A5" s="66" t="s">
        <v>32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16" ht="15" customHeight="1" thickBot="1" x14ac:dyDescent="0.3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1"/>
    </row>
    <row r="7" spans="1:16" ht="14.4" thickBot="1" x14ac:dyDescent="0.3">
      <c r="A7" s="53"/>
      <c r="B7" s="54"/>
      <c r="C7" s="54"/>
      <c r="D7" s="54"/>
      <c r="E7" s="78" t="s">
        <v>20</v>
      </c>
      <c r="F7" s="79"/>
      <c r="G7" s="78" t="s">
        <v>22</v>
      </c>
      <c r="H7" s="79"/>
      <c r="I7" s="78" t="s">
        <v>23</v>
      </c>
      <c r="J7" s="79"/>
      <c r="K7" s="78" t="s">
        <v>24</v>
      </c>
      <c r="L7" s="79"/>
      <c r="M7" s="78" t="s">
        <v>25</v>
      </c>
      <c r="N7" s="79"/>
      <c r="O7" s="55" t="s">
        <v>27</v>
      </c>
      <c r="P7" s="56" t="s">
        <v>28</v>
      </c>
    </row>
    <row r="8" spans="1:16" ht="26.25" customHeight="1" thickBot="1" x14ac:dyDescent="0.3">
      <c r="A8" s="48" t="s">
        <v>0</v>
      </c>
      <c r="B8" s="48" t="s">
        <v>1</v>
      </c>
      <c r="C8" s="48" t="s">
        <v>2</v>
      </c>
      <c r="D8" s="2" t="s">
        <v>3</v>
      </c>
      <c r="E8" s="49" t="s">
        <v>4</v>
      </c>
      <c r="F8" s="50" t="s">
        <v>3</v>
      </c>
      <c r="G8" s="49" t="s">
        <v>4</v>
      </c>
      <c r="H8" s="50" t="s">
        <v>3</v>
      </c>
      <c r="I8" s="49" t="s">
        <v>4</v>
      </c>
      <c r="J8" s="50" t="s">
        <v>3</v>
      </c>
      <c r="K8" s="49" t="s">
        <v>4</v>
      </c>
      <c r="L8" s="50" t="s">
        <v>3</v>
      </c>
      <c r="M8" s="49" t="s">
        <v>4</v>
      </c>
      <c r="N8" s="50" t="s">
        <v>3</v>
      </c>
      <c r="O8" s="51" t="s">
        <v>29</v>
      </c>
      <c r="P8" s="52" t="s">
        <v>30</v>
      </c>
    </row>
    <row r="9" spans="1:16" s="8" customFormat="1" x14ac:dyDescent="0.25">
      <c r="A9" s="32" t="s">
        <v>5</v>
      </c>
      <c r="B9" s="38" t="s">
        <v>17</v>
      </c>
      <c r="C9" s="33">
        <v>1213.3900000000001</v>
      </c>
      <c r="D9" s="3">
        <f t="shared" ref="D9:D16" si="0">(C9/$C$17)*100</f>
        <v>1.7883827854578846</v>
      </c>
      <c r="E9" s="4">
        <f>(F9/100)*C9</f>
        <v>1213.3900000000001</v>
      </c>
      <c r="F9" s="5">
        <v>100</v>
      </c>
      <c r="G9" s="6">
        <f>(H9/100)*C9</f>
        <v>0</v>
      </c>
      <c r="H9" s="5"/>
      <c r="I9" s="6">
        <f>(J9/100)*C9</f>
        <v>0</v>
      </c>
      <c r="J9" s="7"/>
      <c r="K9" s="6">
        <f>(L9/100)*C9</f>
        <v>0</v>
      </c>
      <c r="L9" s="7"/>
      <c r="M9" s="6">
        <f>(N9/100)*C9</f>
        <v>0</v>
      </c>
      <c r="N9" s="57"/>
      <c r="O9" s="43">
        <f>E9+G9+I9+K9+M9</f>
        <v>1213.3900000000001</v>
      </c>
      <c r="P9" s="44">
        <f>(F9+H9+J9+L9+N9)/100</f>
        <v>1</v>
      </c>
    </row>
    <row r="10" spans="1:16" s="8" customFormat="1" x14ac:dyDescent="0.25">
      <c r="A10" s="32" t="s">
        <v>6</v>
      </c>
      <c r="B10" s="38" t="s">
        <v>31</v>
      </c>
      <c r="C10" s="41">
        <v>5836.95</v>
      </c>
      <c r="D10" s="3">
        <f t="shared" si="0"/>
        <v>8.6029231323633777</v>
      </c>
      <c r="E10" s="4">
        <f t="shared" ref="E10:E11" si="1">(F10/100)*C10</f>
        <v>4669.5600000000004</v>
      </c>
      <c r="F10" s="5">
        <v>80</v>
      </c>
      <c r="G10" s="6">
        <f t="shared" ref="G10:G11" si="2">(H10/100)*C10</f>
        <v>1167.3900000000001</v>
      </c>
      <c r="H10" s="5">
        <v>20</v>
      </c>
      <c r="I10" s="6">
        <f t="shared" ref="I10:I11" si="3">(J10/100)*C10</f>
        <v>0</v>
      </c>
      <c r="J10" s="42"/>
      <c r="K10" s="6">
        <f t="shared" ref="K10:K11" si="4">(L10/100)*C10</f>
        <v>0</v>
      </c>
      <c r="L10" s="42"/>
      <c r="M10" s="6">
        <f t="shared" ref="M10:M11" si="5">(N10/100)*C10</f>
        <v>0</v>
      </c>
      <c r="N10" s="58"/>
      <c r="O10" s="43">
        <f t="shared" ref="O10:O17" si="6">E10+G10+I10+K10+M10</f>
        <v>5836.9500000000007</v>
      </c>
      <c r="P10" s="44">
        <f t="shared" ref="P10:P16" si="7">(F10+H10+J10+L10+N10)/100</f>
        <v>1</v>
      </c>
    </row>
    <row r="11" spans="1:16" s="8" customFormat="1" x14ac:dyDescent="0.25">
      <c r="A11" s="32" t="s">
        <v>7</v>
      </c>
      <c r="B11" s="38" t="s">
        <v>14</v>
      </c>
      <c r="C11" s="34">
        <v>977.63</v>
      </c>
      <c r="D11" s="9">
        <f t="shared" si="0"/>
        <v>1.4409024819284746</v>
      </c>
      <c r="E11" s="4">
        <f t="shared" si="1"/>
        <v>391.05200000000002</v>
      </c>
      <c r="F11" s="5">
        <v>40</v>
      </c>
      <c r="G11" s="6">
        <f t="shared" si="2"/>
        <v>391.05200000000002</v>
      </c>
      <c r="H11" s="5">
        <v>40</v>
      </c>
      <c r="I11" s="6">
        <f t="shared" si="3"/>
        <v>195.52600000000001</v>
      </c>
      <c r="J11" s="5">
        <v>20</v>
      </c>
      <c r="K11" s="6">
        <f t="shared" si="4"/>
        <v>0</v>
      </c>
      <c r="L11" s="5"/>
      <c r="M11" s="6">
        <f t="shared" si="5"/>
        <v>0</v>
      </c>
      <c r="N11" s="59"/>
      <c r="O11" s="43">
        <f t="shared" si="6"/>
        <v>977.63000000000011</v>
      </c>
      <c r="P11" s="44">
        <f t="shared" si="7"/>
        <v>1</v>
      </c>
    </row>
    <row r="12" spans="1:16" s="8" customFormat="1" x14ac:dyDescent="0.25">
      <c r="A12" s="32" t="s">
        <v>8</v>
      </c>
      <c r="B12" s="38" t="s">
        <v>13</v>
      </c>
      <c r="C12" s="34">
        <v>25267.395</v>
      </c>
      <c r="D12" s="12">
        <f t="shared" si="0"/>
        <v>37.240931812001605</v>
      </c>
      <c r="E12" s="10">
        <f t="shared" ref="E12:E16" si="8">(F12/100)*C12</f>
        <v>5053.4790000000003</v>
      </c>
      <c r="F12" s="5">
        <v>20</v>
      </c>
      <c r="G12" s="11">
        <f t="shared" ref="G12:G16" si="9">(H12/100)*C12</f>
        <v>10106.958000000001</v>
      </c>
      <c r="H12" s="5">
        <v>40</v>
      </c>
      <c r="I12" s="11">
        <f t="shared" ref="I12:I16" si="10">(J12/100)*C12</f>
        <v>5053.4790000000003</v>
      </c>
      <c r="J12" s="5">
        <v>20</v>
      </c>
      <c r="K12" s="11">
        <f t="shared" ref="K12:K16" si="11">(L12/100)*C12</f>
        <v>5053.4790000000003</v>
      </c>
      <c r="L12" s="5">
        <v>20</v>
      </c>
      <c r="M12" s="11">
        <f t="shared" ref="M12:M16" si="12">(N12/100)*C12</f>
        <v>0</v>
      </c>
      <c r="N12" s="59"/>
      <c r="O12" s="43">
        <f t="shared" si="6"/>
        <v>25267.395</v>
      </c>
      <c r="P12" s="44">
        <f t="shared" si="7"/>
        <v>1</v>
      </c>
    </row>
    <row r="13" spans="1:16" s="8" customFormat="1" x14ac:dyDescent="0.25">
      <c r="A13" s="32" t="s">
        <v>9</v>
      </c>
      <c r="B13" s="39" t="s">
        <v>15</v>
      </c>
      <c r="C13" s="35">
        <v>2903.395</v>
      </c>
      <c r="D13" s="12">
        <f t="shared" si="0"/>
        <v>4.2792355610187123</v>
      </c>
      <c r="E13" s="10">
        <f t="shared" si="8"/>
        <v>0</v>
      </c>
      <c r="F13" s="5"/>
      <c r="G13" s="11">
        <f t="shared" si="9"/>
        <v>0</v>
      </c>
      <c r="H13" s="5"/>
      <c r="I13" s="11">
        <f t="shared" si="10"/>
        <v>871.01850000000002</v>
      </c>
      <c r="J13" s="13">
        <v>30</v>
      </c>
      <c r="K13" s="11">
        <f t="shared" si="11"/>
        <v>871.01850000000002</v>
      </c>
      <c r="L13" s="13">
        <v>30</v>
      </c>
      <c r="M13" s="11">
        <f t="shared" si="12"/>
        <v>1161.3579999999999</v>
      </c>
      <c r="N13" s="60">
        <v>40</v>
      </c>
      <c r="O13" s="43">
        <f t="shared" si="6"/>
        <v>2903.395</v>
      </c>
      <c r="P13" s="44">
        <f t="shared" si="7"/>
        <v>1</v>
      </c>
    </row>
    <row r="14" spans="1:16" s="8" customFormat="1" x14ac:dyDescent="0.25">
      <c r="A14" s="32" t="s">
        <v>10</v>
      </c>
      <c r="B14" s="39" t="s">
        <v>18</v>
      </c>
      <c r="C14" s="35">
        <v>1258.76</v>
      </c>
      <c r="D14" s="12">
        <f t="shared" si="0"/>
        <v>1.8552524044396006</v>
      </c>
      <c r="E14" s="10">
        <f t="shared" si="8"/>
        <v>0</v>
      </c>
      <c r="F14" s="5"/>
      <c r="G14" s="11">
        <f t="shared" si="9"/>
        <v>251.75200000000001</v>
      </c>
      <c r="H14" s="5">
        <v>20</v>
      </c>
      <c r="I14" s="11">
        <f t="shared" si="10"/>
        <v>503.50400000000002</v>
      </c>
      <c r="J14" s="13">
        <v>40</v>
      </c>
      <c r="K14" s="11">
        <f t="shared" si="11"/>
        <v>251.75200000000001</v>
      </c>
      <c r="L14" s="13">
        <v>20</v>
      </c>
      <c r="M14" s="11">
        <f t="shared" si="12"/>
        <v>251.75200000000001</v>
      </c>
      <c r="N14" s="60">
        <v>20</v>
      </c>
      <c r="O14" s="43">
        <f t="shared" si="6"/>
        <v>1258.76</v>
      </c>
      <c r="P14" s="44">
        <f t="shared" si="7"/>
        <v>1</v>
      </c>
    </row>
    <row r="15" spans="1:16" x14ac:dyDescent="0.25">
      <c r="A15" s="32" t="s">
        <v>11</v>
      </c>
      <c r="B15" s="40" t="s">
        <v>19</v>
      </c>
      <c r="C15" s="36">
        <v>27695.66</v>
      </c>
      <c r="D15" s="9">
        <f t="shared" si="0"/>
        <v>40.819886084354181</v>
      </c>
      <c r="E15" s="14">
        <f t="shared" si="8"/>
        <v>0</v>
      </c>
      <c r="F15" s="5"/>
      <c r="G15" s="15">
        <f t="shared" si="9"/>
        <v>0</v>
      </c>
      <c r="H15" s="5"/>
      <c r="I15" s="15">
        <f t="shared" si="10"/>
        <v>5539.1320000000005</v>
      </c>
      <c r="J15" s="16">
        <v>20</v>
      </c>
      <c r="K15" s="15">
        <f t="shared" si="11"/>
        <v>11078.264000000001</v>
      </c>
      <c r="L15" s="16">
        <v>40</v>
      </c>
      <c r="M15" s="15">
        <f t="shared" si="12"/>
        <v>11078.264000000001</v>
      </c>
      <c r="N15" s="61">
        <v>40</v>
      </c>
      <c r="O15" s="43">
        <f t="shared" si="6"/>
        <v>27695.660000000003</v>
      </c>
      <c r="P15" s="44">
        <f t="shared" si="7"/>
        <v>1</v>
      </c>
    </row>
    <row r="16" spans="1:16" x14ac:dyDescent="0.25">
      <c r="A16" s="32" t="s">
        <v>12</v>
      </c>
      <c r="B16" s="40" t="s">
        <v>16</v>
      </c>
      <c r="C16" s="37">
        <v>2695.27</v>
      </c>
      <c r="D16" s="17">
        <f t="shared" si="0"/>
        <v>3.9724857384361769</v>
      </c>
      <c r="E16" s="18">
        <f t="shared" si="8"/>
        <v>0</v>
      </c>
      <c r="F16" s="5"/>
      <c r="G16" s="19">
        <f t="shared" si="9"/>
        <v>0</v>
      </c>
      <c r="H16" s="5"/>
      <c r="I16" s="19">
        <f t="shared" si="10"/>
        <v>0</v>
      </c>
      <c r="J16" s="20"/>
      <c r="K16" s="19">
        <f t="shared" si="11"/>
        <v>0</v>
      </c>
      <c r="L16" s="20"/>
      <c r="M16" s="19">
        <f t="shared" si="12"/>
        <v>2695.27</v>
      </c>
      <c r="N16" s="62">
        <v>100</v>
      </c>
      <c r="O16" s="43">
        <f t="shared" si="6"/>
        <v>2695.27</v>
      </c>
      <c r="P16" s="44">
        <f t="shared" si="7"/>
        <v>1</v>
      </c>
    </row>
    <row r="17" spans="1:16" s="30" customFormat="1" ht="14.4" thickBot="1" x14ac:dyDescent="0.3">
      <c r="A17" s="21"/>
      <c r="B17" s="22" t="s">
        <v>21</v>
      </c>
      <c r="C17" s="23">
        <f>SUM(C9:C16)</f>
        <v>67848.45</v>
      </c>
      <c r="D17" s="24">
        <f>(C17/C17)</f>
        <v>1</v>
      </c>
      <c r="E17" s="25">
        <f>SUM(E9:E16)</f>
        <v>11327.481</v>
      </c>
      <c r="F17" s="26">
        <f>SUM(E9:E16)/C17</f>
        <v>0.16695268646520298</v>
      </c>
      <c r="G17" s="27">
        <f>SUM(G9:G16)</f>
        <v>11917.152000000002</v>
      </c>
      <c r="H17" s="28">
        <f>SUM(G9:G16)/C17</f>
        <v>0.1756436882493263</v>
      </c>
      <c r="I17" s="27">
        <f>SUM(I9:I16)</f>
        <v>12162.659500000002</v>
      </c>
      <c r="J17" s="28">
        <f>SUM(I9:I16)/C17</f>
        <v>0.17926215705738308</v>
      </c>
      <c r="K17" s="25">
        <f>SUM(K9:K16)</f>
        <v>17254.513500000001</v>
      </c>
      <c r="L17" s="29">
        <f>SUM(K9:K16)/C17</f>
        <v>0.25430961945335528</v>
      </c>
      <c r="M17" s="27">
        <f>SUM(M9:M16)</f>
        <v>15186.644000000002</v>
      </c>
      <c r="N17" s="29">
        <f>SUM(M9:M16)/C17</f>
        <v>0.22383184877473256</v>
      </c>
      <c r="O17" s="45">
        <f t="shared" si="6"/>
        <v>67848.450000000012</v>
      </c>
      <c r="P17" s="46">
        <f>(F17+H17+J17+L17+N17)</f>
        <v>1.0000000000000002</v>
      </c>
    </row>
    <row r="20" spans="1:16" x14ac:dyDescent="0.25">
      <c r="B20" s="31" t="s">
        <v>34</v>
      </c>
    </row>
  </sheetData>
  <mergeCells count="8">
    <mergeCell ref="A2:P2"/>
    <mergeCell ref="A5:P6"/>
    <mergeCell ref="A3:P4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54" fitToHeight="0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2018-04-03T11:03:38Z</cp:lastPrinted>
  <dcterms:created xsi:type="dcterms:W3CDTF">2017-04-03T17:41:28Z</dcterms:created>
  <dcterms:modified xsi:type="dcterms:W3CDTF">2018-04-03T11:07:01Z</dcterms:modified>
</cp:coreProperties>
</file>