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03-2018\CEI - ANA SOUTO\"/>
    </mc:Choice>
  </mc:AlternateContent>
  <xr:revisionPtr revIDLastSave="0" documentId="13_ncr:1_{4A0D26C7-4492-415B-8722-621B49FAEB45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Plan1!$A$2:$P$31</definedName>
  </definedNames>
  <calcPr calcId="17901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K12" i="1"/>
  <c r="K13" i="1"/>
  <c r="I12" i="1"/>
  <c r="I13" i="1"/>
  <c r="G12" i="1"/>
  <c r="E12" i="1"/>
  <c r="M12" i="1"/>
  <c r="O12" i="1"/>
  <c r="Q12" i="1" l="1"/>
  <c r="C18" i="1"/>
  <c r="D12" i="1" s="1"/>
  <c r="R10" i="1" l="1"/>
  <c r="R11" i="1"/>
  <c r="R13" i="1"/>
  <c r="R14" i="1"/>
  <c r="R15" i="1"/>
  <c r="R16" i="1"/>
  <c r="R17" i="1"/>
  <c r="R9" i="1"/>
  <c r="O10" i="1" l="1"/>
  <c r="O11" i="1"/>
  <c r="O13" i="1"/>
  <c r="O14" i="1"/>
  <c r="O15" i="1"/>
  <c r="O16" i="1"/>
  <c r="O17" i="1"/>
  <c r="O9" i="1"/>
  <c r="M10" i="1"/>
  <c r="M11" i="1"/>
  <c r="M13" i="1"/>
  <c r="M14" i="1"/>
  <c r="M15" i="1"/>
  <c r="M16" i="1"/>
  <c r="M17" i="1"/>
  <c r="M9" i="1"/>
  <c r="K10" i="1"/>
  <c r="K11" i="1"/>
  <c r="K14" i="1"/>
  <c r="K15" i="1"/>
  <c r="K16" i="1"/>
  <c r="K17" i="1"/>
  <c r="K9" i="1"/>
  <c r="I10" i="1"/>
  <c r="I11" i="1"/>
  <c r="I14" i="1"/>
  <c r="I15" i="1"/>
  <c r="I16" i="1"/>
  <c r="I17" i="1"/>
  <c r="I9" i="1"/>
  <c r="G10" i="1"/>
  <c r="G11" i="1"/>
  <c r="G13" i="1"/>
  <c r="G14" i="1"/>
  <c r="G15" i="1"/>
  <c r="G16" i="1"/>
  <c r="G17" i="1"/>
  <c r="G9" i="1"/>
  <c r="E10" i="1"/>
  <c r="E11" i="1"/>
  <c r="E13" i="1"/>
  <c r="E14" i="1"/>
  <c r="E15" i="1"/>
  <c r="E16" i="1"/>
  <c r="E17" i="1"/>
  <c r="E9" i="1"/>
  <c r="Q14" i="1" l="1"/>
  <c r="Q10" i="1"/>
  <c r="Q17" i="1"/>
  <c r="Q13" i="1"/>
  <c r="Q16" i="1"/>
  <c r="Q15" i="1"/>
  <c r="Q11" i="1"/>
  <c r="Q9" i="1"/>
  <c r="D16" i="1"/>
  <c r="L18" i="1"/>
  <c r="D18" i="1"/>
  <c r="D17" i="1"/>
  <c r="D14" i="1"/>
  <c r="D10" i="1"/>
  <c r="D9" i="1"/>
  <c r="D11" i="1"/>
  <c r="D15" i="1"/>
  <c r="P18" i="1"/>
  <c r="D13" i="1"/>
  <c r="J18" i="1"/>
  <c r="N18" i="1"/>
  <c r="H18" i="1"/>
  <c r="F18" i="1"/>
  <c r="I18" i="1"/>
  <c r="M18" i="1"/>
  <c r="O18" i="1"/>
  <c r="E18" i="1"/>
  <c r="K18" i="1"/>
  <c r="G18" i="1"/>
  <c r="Q18" i="1" l="1"/>
  <c r="R18" i="1"/>
</calcChain>
</file>

<file path=xl/sharedStrings.xml><?xml version="1.0" encoding="utf-8"?>
<sst xmlns="http://schemas.openxmlformats.org/spreadsheetml/2006/main" count="49" uniqueCount="38">
  <si>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</si>
  <si>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</si>
  <si>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</si>
  <si>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</si>
  <si>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</si>
  <si>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</si>
  <si>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</si>
  <si>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</si>
  <si>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</si>
  <si>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</si>
  <si>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</si>
  <si>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</si>
  <si>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</si>
  <si>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</si>
  <si>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</si>
  <si>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</si>
  <si>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</si>
  <si>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</si>
  <si>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</si>
  <si>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</si>
  <si>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</si>
  <si>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</si>
  <si>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</si>
  <si>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</si>
  <si>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</si>
  <si>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</si>
  <si>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</si>
  <si>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</si>
  <si>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</si>
  <si>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</si>
  <si>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</si>
  <si>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 xml:space="preserve">INSTALAÇÕES HIDROSSANITARIAS </t>
  </si>
  <si>
    <t>REVESTIMENTOS: TETO E PAREDES</t>
  </si>
  <si>
    <t>COBERTURA</t>
  </si>
  <si>
    <t>5.0</t>
  </si>
  <si>
    <t>PROPONENTE: PREFEITURA DE BIRIGUI - REFORMA DA CEI – ANA SOUTO TREVISAN</t>
  </si>
  <si>
    <t>LOCAL: RUA EDUARDO IBANHEZ, Nº 366 - COSTA RICA</t>
  </si>
  <si>
    <t>Birigui, 02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</si>
</sst>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2" fillId="0" borderId="38" xfId="0" applyFont="1" applyBorder="1"/>
    <xf numFmtId="43" fontId="2" fillId="3" borderId="9" xfId="2" applyFont="1" applyFill="1" applyBorder="1" applyAlignment="1">
      <alignment horizontal="center" vertical="center"/>
    </xf>
    <xf numFmtId="43" fontId="2" fillId="0" borderId="9" xfId="2" applyFont="1" applyBorder="1" applyAlignment="1">
      <alignment horizontal="center" vertical="center"/>
    </xf>
    <xf numFmtId="43" fontId="6" fillId="3" borderId="19" xfId="2" applyFont="1" applyFill="1" applyBorder="1" applyAlignment="1">
      <alignment horizontal="center" vertical="center"/>
    </xf>
    <xf numFmtId="43" fontId="6" fillId="3" borderId="9" xfId="2" applyFont="1" applyFill="1" applyBorder="1" applyAlignment="1">
      <alignment horizontal="center" vertical="center"/>
    </xf>
    <xf numFmtId="0" fontId="4" fillId="3" borderId="36" xfId="0" applyFont="1" applyFill="1" applyBorder="1"/>
    <xf numFmtId="0" fontId="5" fillId="3" borderId="37" xfId="0" applyFont="1" applyFill="1" applyBorder="1"/>
    <xf numFmtId="0" fontId="2" fillId="3" borderId="37" xfId="0" applyFont="1" applyFill="1" applyBorder="1"/>
    <xf numFmtId="43" fontId="6" fillId="3" borderId="28" xfId="2" applyFont="1" applyFill="1" applyBorder="1" applyAlignment="1">
      <alignment horizontal="center" vertical="center"/>
    </xf>
    <xf numFmtId="43" fontId="6" fillId="3" borderId="29" xfId="2" applyFont="1" applyFill="1" applyBorder="1" applyAlignment="1">
      <alignment horizontal="center" vertical="center"/>
    </xf>
    <xf numFmtId="43" fontId="2" fillId="3" borderId="29" xfId="2" applyFont="1" applyFill="1" applyBorder="1" applyAlignment="1">
      <alignment horizontal="center" vertical="center"/>
    </xf>
    <xf numFmtId="43" fontId="2" fillId="0" borderId="29" xfId="2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99333</xdr:colOff>
      <xdr:row>25</xdr:row>
      <xdr:rowOff>57150</xdr:rowOff>
    </xdr:from>
    <xdr:to>
      <xdr:col>10</xdr:col>
      <xdr:colOff>806904</xdr:colOff>
      <xdr:row>30</xdr:row>
      <xdr:rowOff>119743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937047" y="4716236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view="pageLayout" topLeftCell="A2" zoomScale="70" zoomScaleNormal="100" zoomScalePageLayoutView="70" workbookViewId="0">
      <selection activeCell="A2" sqref="A2:R31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30.75" customHeight="1" thickBot="1" x14ac:dyDescent="0.3">
      <c r="A2" s="66" t="s">
        <v>26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8"/>
    </row>
    <row r="3" spans="1:18" ht="14.4" thickBot="1" x14ac:dyDescent="0.3"/>
    <row r="4" spans="1:18" ht="15.6" x14ac:dyDescent="0.3">
      <c r="A4" s="49" t="s">
        <v>35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1"/>
    </row>
    <row r="5" spans="1:18" ht="16.2" thickBot="1" x14ac:dyDescent="0.35">
      <c r="A5" s="57" t="s">
        <v>36</v>
      </c>
      <c r="B5" s="58"/>
      <c r="C5" s="58"/>
      <c r="D5" s="58"/>
      <c r="E5" s="58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2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4" t="s">
        <v>19</v>
      </c>
      <c r="F7" s="65"/>
      <c r="G7" s="64" t="s">
        <v>21</v>
      </c>
      <c r="H7" s="65"/>
      <c r="I7" s="64" t="s">
        <v>22</v>
      </c>
      <c r="J7" s="65"/>
      <c r="K7" s="64" t="s">
        <v>23</v>
      </c>
      <c r="L7" s="65"/>
      <c r="M7" s="64" t="s">
        <v>24</v>
      </c>
      <c r="N7" s="65"/>
      <c r="O7" s="64" t="s">
        <v>25</v>
      </c>
      <c r="P7" s="65"/>
      <c r="Q7" s="41" t="s">
        <v>27</v>
      </c>
      <c r="R7" s="42" t="s">
        <v>28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44" t="s">
        <v>29</v>
      </c>
      <c r="R8" s="45" t="s">
        <v>30</v>
      </c>
    </row>
    <row r="9" spans="1:18" s="13" customFormat="1" x14ac:dyDescent="0.25">
      <c r="A9" s="33" t="s">
        <v>5</v>
      </c>
      <c r="B9" s="38" t="s">
        <v>17</v>
      </c>
      <c r="C9" s="34">
        <v>4270.1000000000004</v>
      </c>
      <c r="D9" s="8">
        <f t="shared" ref="D9:D17" si="0">(C9/$C$18)*100</f>
        <v>4.5565619357785252</v>
      </c>
      <c r="E9" s="9">
        <f>(F9/100)*C9</f>
        <v>4270.1000000000004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55"/>
      <c r="O9" s="11">
        <f>(P9/100)*C9</f>
        <v>0</v>
      </c>
      <c r="P9" s="60"/>
      <c r="Q9" s="46">
        <f>E9+G9+I9+K9+M9+O9</f>
        <v>4270.1000000000004</v>
      </c>
      <c r="R9" s="47">
        <f>(F9+H9+J9+L9+N9+P9)/100</f>
        <v>1</v>
      </c>
    </row>
    <row r="10" spans="1:18" s="13" customFormat="1" x14ac:dyDescent="0.25">
      <c r="A10" s="33" t="s">
        <v>6</v>
      </c>
      <c r="B10" s="38" t="s">
        <v>14</v>
      </c>
      <c r="C10" s="35">
        <v>5506.99</v>
      </c>
      <c r="D10" s="17">
        <f t="shared" si="0"/>
        <v>5.8764293610718674</v>
      </c>
      <c r="E10" s="15">
        <f t="shared" ref="E10:E17" si="1">(F10/100)*C10</f>
        <v>3854.8929999999996</v>
      </c>
      <c r="F10" s="10">
        <v>70</v>
      </c>
      <c r="G10" s="16">
        <f t="shared" ref="G10:G17" si="2">(H10/100)*C10</f>
        <v>826.04849999999999</v>
      </c>
      <c r="H10" s="10">
        <v>15</v>
      </c>
      <c r="I10" s="16">
        <f t="shared" ref="I10:I17" si="3">(J10/100)*C10</f>
        <v>0</v>
      </c>
      <c r="J10" s="10"/>
      <c r="K10" s="16">
        <f t="shared" ref="K10:K17" si="4">(L10/100)*C10</f>
        <v>0</v>
      </c>
      <c r="L10" s="10"/>
      <c r="M10" s="16">
        <f t="shared" ref="M10:M17" si="5">(N10/100)*C10</f>
        <v>0</v>
      </c>
      <c r="N10" s="56"/>
      <c r="O10" s="16">
        <f t="shared" ref="O10:O17" si="6">(P10/100)*C10</f>
        <v>826.04849999999999</v>
      </c>
      <c r="P10" s="61">
        <v>15</v>
      </c>
      <c r="Q10" s="46">
        <f t="shared" ref="Q10:Q18" si="7">E10+G10+I10+K10+M10+O10</f>
        <v>5506.99</v>
      </c>
      <c r="R10" s="47">
        <f t="shared" ref="R10:R17" si="8">(F10+H10+J10+L10+N10+P10)/100</f>
        <v>1</v>
      </c>
    </row>
    <row r="11" spans="1:18" s="13" customFormat="1" x14ac:dyDescent="0.25">
      <c r="A11" s="33" t="s">
        <v>7</v>
      </c>
      <c r="B11" s="39" t="s">
        <v>13</v>
      </c>
      <c r="C11" s="36">
        <v>9264.7199999999993</v>
      </c>
      <c r="D11" s="17">
        <f t="shared" si="0"/>
        <v>9.8862486821493682</v>
      </c>
      <c r="E11" s="15">
        <f t="shared" si="1"/>
        <v>1852.944</v>
      </c>
      <c r="F11" s="10">
        <v>20</v>
      </c>
      <c r="G11" s="16">
        <f t="shared" si="2"/>
        <v>3705.8879999999999</v>
      </c>
      <c r="H11" s="10">
        <v>40</v>
      </c>
      <c r="I11" s="16">
        <f t="shared" si="3"/>
        <v>1852.944</v>
      </c>
      <c r="J11" s="18">
        <v>20</v>
      </c>
      <c r="K11" s="16">
        <f t="shared" si="4"/>
        <v>0</v>
      </c>
      <c r="L11" s="18"/>
      <c r="M11" s="16">
        <f t="shared" si="5"/>
        <v>1852.944</v>
      </c>
      <c r="N11" s="53">
        <v>20</v>
      </c>
      <c r="O11" s="16">
        <f t="shared" si="6"/>
        <v>0</v>
      </c>
      <c r="P11" s="62"/>
      <c r="Q11" s="46">
        <f t="shared" si="7"/>
        <v>9264.7199999999993</v>
      </c>
      <c r="R11" s="47">
        <f t="shared" si="8"/>
        <v>1</v>
      </c>
    </row>
    <row r="12" spans="1:18" s="13" customFormat="1" x14ac:dyDescent="0.25">
      <c r="A12" s="33" t="s">
        <v>8</v>
      </c>
      <c r="B12" s="39" t="s">
        <v>33</v>
      </c>
      <c r="C12" s="36">
        <v>49.21</v>
      </c>
      <c r="D12" s="14">
        <f t="shared" si="0"/>
        <v>5.2511279094087072E-2</v>
      </c>
      <c r="E12" s="15">
        <f t="shared" si="1"/>
        <v>0</v>
      </c>
      <c r="F12" s="10"/>
      <c r="G12" s="16">
        <f t="shared" si="2"/>
        <v>49.21</v>
      </c>
      <c r="H12" s="10">
        <v>100</v>
      </c>
      <c r="I12" s="16">
        <f t="shared" si="3"/>
        <v>0</v>
      </c>
      <c r="J12" s="18"/>
      <c r="K12" s="16">
        <f t="shared" si="4"/>
        <v>0</v>
      </c>
      <c r="L12" s="18"/>
      <c r="M12" s="16">
        <f t="shared" si="5"/>
        <v>0</v>
      </c>
      <c r="N12" s="53"/>
      <c r="O12" s="16">
        <f t="shared" si="6"/>
        <v>0</v>
      </c>
      <c r="P12" s="62"/>
      <c r="Q12" s="46">
        <f t="shared" si="7"/>
        <v>49.21</v>
      </c>
      <c r="R12" s="47">
        <f t="shared" si="8"/>
        <v>1</v>
      </c>
    </row>
    <row r="13" spans="1:18" s="13" customFormat="1" x14ac:dyDescent="0.25">
      <c r="A13" s="33" t="s">
        <v>34</v>
      </c>
      <c r="B13" s="39" t="s">
        <v>31</v>
      </c>
      <c r="C13" s="36">
        <v>3863.02</v>
      </c>
      <c r="D13" s="14">
        <f t="shared" si="0"/>
        <v>4.1221727568795012</v>
      </c>
      <c r="E13" s="15">
        <f t="shared" si="1"/>
        <v>1931.51</v>
      </c>
      <c r="F13" s="10">
        <v>50</v>
      </c>
      <c r="G13" s="16">
        <f t="shared" si="2"/>
        <v>0</v>
      </c>
      <c r="H13" s="10"/>
      <c r="I13" s="16">
        <f t="shared" si="3"/>
        <v>0</v>
      </c>
      <c r="J13" s="18"/>
      <c r="K13" s="16">
        <f t="shared" si="4"/>
        <v>0</v>
      </c>
      <c r="L13" s="18"/>
      <c r="M13" s="16">
        <f t="shared" si="5"/>
        <v>0</v>
      </c>
      <c r="N13" s="53"/>
      <c r="O13" s="16">
        <f t="shared" si="6"/>
        <v>1931.51</v>
      </c>
      <c r="P13" s="62">
        <v>50</v>
      </c>
      <c r="Q13" s="46">
        <f t="shared" si="7"/>
        <v>3863.02</v>
      </c>
      <c r="R13" s="47">
        <f t="shared" si="8"/>
        <v>1</v>
      </c>
    </row>
    <row r="14" spans="1:18" s="13" customFormat="1" x14ac:dyDescent="0.25">
      <c r="A14" s="33" t="s">
        <v>9</v>
      </c>
      <c r="B14" s="39" t="s">
        <v>32</v>
      </c>
      <c r="C14" s="36">
        <v>4273.3900000000003</v>
      </c>
      <c r="D14" s="14">
        <f t="shared" si="0"/>
        <v>4.5600726471831088</v>
      </c>
      <c r="E14" s="15">
        <f t="shared" si="1"/>
        <v>1282.0170000000001</v>
      </c>
      <c r="F14" s="10">
        <v>30</v>
      </c>
      <c r="G14" s="16">
        <f t="shared" si="2"/>
        <v>1282.0170000000001</v>
      </c>
      <c r="H14" s="10">
        <v>30</v>
      </c>
      <c r="I14" s="16">
        <f t="shared" si="3"/>
        <v>1709.3560000000002</v>
      </c>
      <c r="J14" s="18">
        <v>40</v>
      </c>
      <c r="K14" s="16">
        <f t="shared" si="4"/>
        <v>0</v>
      </c>
      <c r="L14" s="18"/>
      <c r="M14" s="16">
        <f t="shared" si="5"/>
        <v>0</v>
      </c>
      <c r="N14" s="53"/>
      <c r="O14" s="16">
        <f t="shared" si="6"/>
        <v>0</v>
      </c>
      <c r="P14" s="62"/>
      <c r="Q14" s="46">
        <f t="shared" si="7"/>
        <v>4273.3900000000003</v>
      </c>
      <c r="R14" s="47">
        <f t="shared" si="8"/>
        <v>1</v>
      </c>
    </row>
    <row r="15" spans="1:18" s="13" customFormat="1" x14ac:dyDescent="0.25">
      <c r="A15" s="33" t="s">
        <v>10</v>
      </c>
      <c r="B15" s="39" t="s">
        <v>15</v>
      </c>
      <c r="C15" s="36">
        <v>14997.61</v>
      </c>
      <c r="D15" s="17">
        <f t="shared" si="0"/>
        <v>16.003732665195514</v>
      </c>
      <c r="E15" s="15">
        <f t="shared" si="1"/>
        <v>0</v>
      </c>
      <c r="F15" s="10"/>
      <c r="G15" s="16">
        <f t="shared" si="2"/>
        <v>5249.1634999999997</v>
      </c>
      <c r="H15" s="10">
        <v>35</v>
      </c>
      <c r="I15" s="16">
        <f t="shared" si="3"/>
        <v>7498.8050000000003</v>
      </c>
      <c r="J15" s="18">
        <v>50</v>
      </c>
      <c r="K15" s="16">
        <f t="shared" si="4"/>
        <v>2249.6415000000002</v>
      </c>
      <c r="L15" s="18">
        <v>15</v>
      </c>
      <c r="M15" s="16">
        <f t="shared" si="5"/>
        <v>0</v>
      </c>
      <c r="N15" s="53"/>
      <c r="O15" s="16">
        <f t="shared" si="6"/>
        <v>0</v>
      </c>
      <c r="P15" s="62"/>
      <c r="Q15" s="46">
        <f t="shared" si="7"/>
        <v>14997.609999999999</v>
      </c>
      <c r="R15" s="47">
        <f t="shared" si="8"/>
        <v>1</v>
      </c>
    </row>
    <row r="16" spans="1:18" s="13" customFormat="1" x14ac:dyDescent="0.25">
      <c r="A16" s="33" t="s">
        <v>11</v>
      </c>
      <c r="B16" s="39" t="s">
        <v>18</v>
      </c>
      <c r="C16" s="36">
        <v>43931.82</v>
      </c>
      <c r="D16" s="17">
        <f t="shared" si="0"/>
        <v>46.879009573891409</v>
      </c>
      <c r="E16" s="15">
        <f t="shared" si="1"/>
        <v>0</v>
      </c>
      <c r="F16" s="10"/>
      <c r="G16" s="16">
        <f t="shared" si="2"/>
        <v>0</v>
      </c>
      <c r="H16" s="10"/>
      <c r="I16" s="16">
        <f t="shared" si="3"/>
        <v>0</v>
      </c>
      <c r="J16" s="18"/>
      <c r="K16" s="16">
        <f t="shared" si="4"/>
        <v>15376.136999999999</v>
      </c>
      <c r="L16" s="18">
        <v>35</v>
      </c>
      <c r="M16" s="16">
        <f t="shared" si="5"/>
        <v>15376.136999999999</v>
      </c>
      <c r="N16" s="53">
        <v>35</v>
      </c>
      <c r="O16" s="16">
        <f t="shared" si="6"/>
        <v>13179.546</v>
      </c>
      <c r="P16" s="62">
        <v>30</v>
      </c>
      <c r="Q16" s="46">
        <f t="shared" si="7"/>
        <v>43931.82</v>
      </c>
      <c r="R16" s="47">
        <f t="shared" si="8"/>
        <v>1</v>
      </c>
    </row>
    <row r="17" spans="1:18" x14ac:dyDescent="0.25">
      <c r="A17" s="33" t="s">
        <v>12</v>
      </c>
      <c r="B17" s="40" t="s">
        <v>16</v>
      </c>
      <c r="C17" s="37">
        <v>7556.34</v>
      </c>
      <c r="D17" s="17">
        <f t="shared" si="0"/>
        <v>8.0632610987566338</v>
      </c>
      <c r="E17" s="19">
        <f t="shared" si="1"/>
        <v>0</v>
      </c>
      <c r="F17" s="10"/>
      <c r="G17" s="20">
        <f t="shared" si="2"/>
        <v>0</v>
      </c>
      <c r="H17" s="10"/>
      <c r="I17" s="20">
        <f t="shared" si="3"/>
        <v>0</v>
      </c>
      <c r="J17" s="21"/>
      <c r="K17" s="20">
        <f t="shared" si="4"/>
        <v>0</v>
      </c>
      <c r="L17" s="21"/>
      <c r="M17" s="20">
        <f t="shared" si="5"/>
        <v>1511.268</v>
      </c>
      <c r="N17" s="54">
        <v>20</v>
      </c>
      <c r="O17" s="20">
        <f t="shared" si="6"/>
        <v>6045.0720000000001</v>
      </c>
      <c r="P17" s="63">
        <v>80</v>
      </c>
      <c r="Q17" s="46">
        <f t="shared" si="7"/>
        <v>7556.34</v>
      </c>
      <c r="R17" s="47">
        <f t="shared" si="8"/>
        <v>1</v>
      </c>
    </row>
    <row r="18" spans="1:18" s="31" customFormat="1" ht="14.4" thickBot="1" x14ac:dyDescent="0.3">
      <c r="A18" s="22"/>
      <c r="B18" s="23" t="s">
        <v>20</v>
      </c>
      <c r="C18" s="24">
        <f>SUM(C9:C17)</f>
        <v>93713.199999999983</v>
      </c>
      <c r="D18" s="25">
        <f>(C18/C18)</f>
        <v>1</v>
      </c>
      <c r="E18" s="26">
        <f>SUM(E9:E17)</f>
        <v>13191.464</v>
      </c>
      <c r="F18" s="27">
        <f>SUM(E9:E17)/C18</f>
        <v>0.14076420397553388</v>
      </c>
      <c r="G18" s="28">
        <f>SUM(G9:G17)</f>
        <v>11112.326999999999</v>
      </c>
      <c r="H18" s="29">
        <f>SUM(G9:G17)/C18</f>
        <v>0.11857803383087977</v>
      </c>
      <c r="I18" s="28">
        <f>SUM(I9:I17)</f>
        <v>11061.105</v>
      </c>
      <c r="J18" s="29">
        <f>SUM(I9:I17)/C18</f>
        <v>0.11803145127900874</v>
      </c>
      <c r="K18" s="26">
        <f>SUM(K9:K17)</f>
        <v>17625.7785</v>
      </c>
      <c r="L18" s="30">
        <f>SUM(K9:K17)/C18</f>
        <v>0.18808213250641323</v>
      </c>
      <c r="M18" s="28">
        <f>SUM(M9:M17)</f>
        <v>18740.348999999998</v>
      </c>
      <c r="N18" s="30">
        <f>SUM(M9:M17)/C18</f>
        <v>0.19997555307043194</v>
      </c>
      <c r="O18" s="28">
        <f>SUM(O9:O17)</f>
        <v>21982.176500000001</v>
      </c>
      <c r="P18" s="43">
        <f>SUM(O9:O17)/C18</f>
        <v>0.23456862533773262</v>
      </c>
      <c r="Q18" s="46">
        <f t="shared" si="7"/>
        <v>93713.2</v>
      </c>
      <c r="R18" s="47">
        <f>(F18+H18+J18+L18+N18+P18)</f>
        <v>1.0000000000000002</v>
      </c>
    </row>
    <row r="21" spans="1:18" x14ac:dyDescent="0.25">
      <c r="B21" s="32" t="s">
        <v>37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48" fitToHeight="0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2018-04-03T11:29:40Z</cp:lastPrinted>
  <dcterms:created xsi:type="dcterms:W3CDTF">2017-04-03T17:41:28Z</dcterms:created>
  <dcterms:modified xsi:type="dcterms:W3CDTF">2018-04-03T11:53:30Z</dcterms:modified>
</cp:coreProperties>
</file>