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jpeg" ContentType="image/jpeg"/>
  <Override PartName="/xl/sharedStrings.xml" ContentType="application/vnd.openxmlformats-officedocument.spreadsheetml.sharedStrings+xml"/>
  <Override PartName="/xl/externalLinks/externalLink5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_rels/externalLink5.xml.rels" ContentType="application/vnd.openxmlformats-package.relationships+xml"/>
  <Override PartName="/xl/externalLinks/_rels/externalLink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Planilha Orçamentária" sheetId="1" state="visible" r:id="rId2"/>
    <sheet name="Cronograma" sheetId="2" state="visible" r:id="rId3"/>
  </sheets>
  <externalReferences>
    <externalReference r:id="rId4"/>
    <externalReference r:id="rId5"/>
  </externalReferences>
  <definedNames>
    <definedName function="false" hidden="false" localSheetId="0" name="_xlnm.Print_Area" vbProcedure="false">'Planilha Orçamentária'!$A$1:$I$56</definedName>
    <definedName function="false" hidden="false" name="Fonte" vbProcedure="false">'planilha orçamentária'!#ref!</definedName>
    <definedName function="false" hidden="false" name="_xlnm.Database" vbProcedure="false">TEXT([5]Dados!$G$29,"mm-aaaa")</definedName>
    <definedName function="false" hidden="false" localSheetId="0" name="_xlnm.Print_Area" vbProcedure="false">'Planilha Orçamentária'!$A$1:$I$56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<sst xmlns="http://schemas.openxmlformats.org/spreadsheetml/2006/main" count="100" uniqueCount="77">
  <si>
    <t>Secretaria de Obras Rua Guanabara, 256 – Vila Guanabara – cep 16203-030 – tel. 18 3643 6170 – sosp@birigui.sp.gov.br</t>
  </si>
  <si>
    <t>PREFEITURA DO MUNICIPIO DE BIRIGUI - PLANILHA ORÇAMENTÁRIA PARA INFRAESTRUTURA </t>
  </si>
  <si>
    <t>OBJETO : Recapeamento ásfáltico em Concreto Betuminoso Usinado a Quente - C.B.U.Q.</t>
  </si>
  <si>
    <t>LOCAL : Avenida Achelino Moimaz e Avenida Manoel Alves Barbosa</t>
  </si>
  <si>
    <t>REF.</t>
  </si>
  <si>
    <t>ITEM</t>
  </si>
  <si>
    <t>CÓDIGO</t>
  </si>
  <si>
    <t>DESCRIÇÃO</t>
  </si>
  <si>
    <t>QUANT.</t>
  </si>
  <si>
    <t>UNID.</t>
  </si>
  <si>
    <t>VALOR UNIT.</t>
  </si>
  <si>
    <t>VALOR UNIT. C/ BDI</t>
  </si>
  <si>
    <t>TOTAL</t>
  </si>
  <si>
    <t>RECAPEAMENTO ASFÁLTICO EM C.B.U.Q.</t>
  </si>
  <si>
    <t>1.0</t>
  </si>
  <si>
    <t>Placa de obra</t>
  </si>
  <si>
    <t>SINAPI</t>
  </si>
  <si>
    <t>1.1</t>
  </si>
  <si>
    <t>74209/001</t>
  </si>
  <si>
    <t>Placa de obra em chapa de aço galvanizado</t>
  </si>
  <si>
    <t>m²</t>
  </si>
  <si>
    <t>SUBTOTAL: </t>
  </si>
  <si>
    <t>2.0</t>
  </si>
  <si>
    <t>Recapeamento asfáltico</t>
  </si>
  <si>
    <t>CPOS </t>
  </si>
  <si>
    <t>2.1</t>
  </si>
  <si>
    <t>54.01.410</t>
  </si>
  <si>
    <t>Varrição de pavimento para recapeamento</t>
  </si>
  <si>
    <t>CPOS</t>
  </si>
  <si>
    <t>54.03.230</t>
  </si>
  <si>
    <t>Imprimação betuminosa ligante</t>
  </si>
  <si>
    <t>2.2</t>
  </si>
  <si>
    <t>54.03.250</t>
  </si>
  <si>
    <t>Revestimento de pré-misturado a quente</t>
  </si>
  <si>
    <t>m³</t>
  </si>
  <si>
    <t>54.03.210</t>
  </si>
  <si>
    <t>Camada de rolamento em concreto asfáltico usinado a quente - CBUQ (3cm compactado)</t>
  </si>
  <si>
    <t>SUBTOTAL:</t>
  </si>
  <si>
    <t>3.0</t>
  </si>
  <si>
    <t>Sinalização viária</t>
  </si>
  <si>
    <t>3.1</t>
  </si>
  <si>
    <t>Placa de logradouro</t>
  </si>
  <si>
    <t>3.1.1</t>
  </si>
  <si>
    <t>73916/002</t>
  </si>
  <si>
    <t>Placa esmlatada para identificação de rua, dimensões 45x25cm</t>
  </si>
  <si>
    <t>un.</t>
  </si>
  <si>
    <t>3.1.2</t>
  </si>
  <si>
    <t>92335</t>
  </si>
  <si>
    <t>Tubo de aço galvanizado com costura, classe média, conexão ranhurada, DN 50 (2"), instalado em prumadas - fornecimento e instação</t>
  </si>
  <si>
    <t>m</t>
  </si>
  <si>
    <t>3.1.3</t>
  </si>
  <si>
    <t>98228</t>
  </si>
  <si>
    <t>Estaca broca de concreto, diâmetro 20cm, profundidade de até 3m, escavação manual com trado concha, não armada.</t>
  </si>
  <si>
    <t>3.2</t>
  </si>
  <si>
    <t>Pintura de PARE</t>
  </si>
  <si>
    <t>3.2.1</t>
  </si>
  <si>
    <t>72947</t>
  </si>
  <si>
    <t>Sinalização horizontal com tinta retrofletiva a base de resina acrílica com microesferas de vidro</t>
  </si>
  <si>
    <t>BDI =</t>
  </si>
  <si>
    <t>TOTAL:</t>
  </si>
  <si>
    <t>(Um milhão, dez mil, setecentos e catorze reais e trinta e cinco centavos)</t>
  </si>
  <si>
    <t>Fonte de Pesquisa Utilizada: </t>
  </si>
  <si>
    <t>CPOS - COMPANHIA PAULISTA DE OBRAS E SERVIÇOS - VERSÃO UTILIZADA: 176</t>
  </si>
  <si>
    <t>SINAPI - SISTEMA NACIONAL DE PREÇOS E ÍNDICES PARA CONSTRUÇÃO CIVIL 05/2019 </t>
  </si>
  <si>
    <t>Birigui, 12 de agosto 2019</t>
  </si>
  <si>
    <t>CRONOGRAMA FISICO FINANCEIRO</t>
  </si>
  <si>
    <t>PROPONENTE: Prefeitura Municipal de Birigui</t>
  </si>
  <si>
    <t>OBJETO: Recapeamento asfáltico Avenida Achelino Moimaz e Avenida Manoel Alves Barbosa</t>
  </si>
  <si>
    <t>LOCAL: Bairros Cidade Jardim, Conjunto Habitacional Ivone Alves Palma, Residencial Thereza Maria Barbieri</t>
  </si>
  <si>
    <t>DESCRIÇÃO DOS SERVIÇOS</t>
  </si>
  <si>
    <t>VALOR</t>
  </si>
  <si>
    <t>PESO (%)</t>
  </si>
  <si>
    <t>Mês 1</t>
  </si>
  <si>
    <t>TOTAL ACUMULADO</t>
  </si>
  <si>
    <t>VALOR (R$)</t>
  </si>
  <si>
    <t>TOTAIS</t>
  </si>
  <si>
    <t>Birigui, 12 de agosto de 2019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</si>
</sst>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@"/>
    <numFmt numFmtId="166" formatCode="0.00"/>
    <numFmt numFmtId="167" formatCode="&quot;R$ &quot;#,##0.00"/>
    <numFmt numFmtId="168" formatCode="#,##0.00"/>
    <numFmt numFmtId="169" formatCode="_-&quot;R$ &quot;* #,##0.00_-;&quot;-R$ &quot;* #,##0.00_-;_-&quot;R$ &quot;* \-??_-;_-@_-"/>
    <numFmt numFmtId="170" formatCode="&quot;R$ &quot;#,##0.00"/>
    <numFmt numFmtId="171" formatCode="0%"/>
    <numFmt numFmtId="172" formatCode="0.00%"/>
  </numFmts>
  <fonts count="2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匠牥晩††††††††††"/>
      <family val="0"/>
      <charset val="1"/>
    </font>
    <font>
      <b val="true"/>
      <i val="true"/>
      <sz val="10"/>
      <color rgb="FF000000"/>
      <name val="Bookman Old Style"/>
      <family val="1"/>
      <charset val="1"/>
    </font>
    <font>
      <sz val="10"/>
      <color rgb="FF000000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b val="true"/>
      <sz val="12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i val="true"/>
      <u val="single"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i val="true"/>
      <u val="single"/>
      <sz val="12"/>
      <color rgb="FF000000"/>
      <name val="Arial"/>
      <family val="2"/>
      <charset val="1"/>
    </font>
    <font>
      <b val="true"/>
      <i val="true"/>
      <u val="single"/>
      <sz val="10"/>
      <color rgb="FF000000"/>
      <name val="Arial"/>
      <family val="2"/>
      <charset val="1"/>
    </font>
    <font>
      <i val="true"/>
      <u val="single"/>
      <sz val="10"/>
      <color rgb="FF000000"/>
      <name val="Arial"/>
      <family val="2"/>
      <charset val="1"/>
    </font>
    <font>
      <b val="true"/>
      <sz val="12"/>
      <color rgb="FF000000"/>
      <name val="Arial"/>
      <family val="2"/>
    </font>
    <font>
      <b val="true"/>
      <sz val="1"/>
      <color rgb="FF000000"/>
      <name val="Arial"/>
      <family val="2"/>
    </font>
    <font>
      <b val="true"/>
      <sz val="11"/>
      <color rgb="FF000000"/>
      <name val="Arial"/>
      <family val="2"/>
    </font>
    <font>
      <b val="true"/>
      <sz val="14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2"/>
      <color rgb="FF000000"/>
      <name val="Arial"/>
      <family val="2"/>
    </font>
    <font>
      <sz val="1"/>
      <color rgb="FF000000"/>
      <name val="Arial"/>
      <family val="2"/>
    </font>
    <font>
      <sz val="11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ADB9CA"/>
        <bgColor rgb="FFBFBFBF"/>
      </patternFill>
    </fill>
    <fill>
      <patternFill patternType="solid">
        <fgColor rgb="FF9DC3E6"/>
        <bgColor rgb="FFADB9CA"/>
      </patternFill>
    </fill>
    <fill>
      <patternFill patternType="solid">
        <fgColor rgb="FFD6DCE5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rgb="FFE2F0D9"/>
        <bgColor rgb="FFD6DCE5"/>
      </patternFill>
    </fill>
    <fill>
      <patternFill patternType="solid">
        <fgColor rgb="FFBFBFBF"/>
        <bgColor rgb="FFADB9CA"/>
      </patternFill>
    </fill>
    <fill>
      <patternFill patternType="solid">
        <fgColor rgb="FFD9D9D9"/>
        <bgColor rgb="FFD6DCE5"/>
      </patternFill>
    </fill>
  </fills>
  <borders count="3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medium"/>
      <top style="thin"/>
      <bottom style="dotted"/>
      <diagonal/>
    </border>
    <border diagonalUp="false" diagonalDown="false">
      <left style="medium"/>
      <right style="thin"/>
      <top style="thin"/>
      <bottom style="dotted"/>
      <diagonal/>
    </border>
    <border diagonalUp="false" diagonalDown="false">
      <left style="thin"/>
      <right style="medium"/>
      <top style="dotted"/>
      <bottom style="dotted"/>
      <diagonal/>
    </border>
    <border diagonalUp="false" diagonalDown="false">
      <left style="thin"/>
      <right style="medium"/>
      <top style="thin"/>
      <bottom style="dotted"/>
      <diagonal/>
    </border>
    <border diagonalUp="false" diagonalDown="false">
      <left style="medium"/>
      <right style="medium"/>
      <top style="dotted"/>
      <bottom/>
      <diagonal/>
    </border>
    <border diagonalUp="false" diagonalDown="false">
      <left style="medium"/>
      <right style="medium"/>
      <top style="dotted"/>
      <bottom style="dotted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thin"/>
      <top style="dotted"/>
      <bottom style="dotted"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9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5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5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5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1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5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1" fillId="5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5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9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5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0" fillId="5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5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5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1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5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5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5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5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2" fillId="5" borderId="2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2" fillId="5" borderId="3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2" fillId="5" borderId="4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2" fillId="5" borderId="3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6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0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5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10" fillId="5" borderId="3" xfId="1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10" fillId="5" borderId="5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9" fillId="5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6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0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7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7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22" fillId="7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7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7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7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7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22" fillId="7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7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7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7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7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22" fillId="7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7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7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7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7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22" fillId="7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7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8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8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5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5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1" fillId="5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1" fillId="5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11" fillId="5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1" fillId="5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5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1" fillId="5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5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5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1" fillId="5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5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5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1" fillId="5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1" fillId="5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8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8" borderId="2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22" fillId="8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2" fillId="8" borderId="28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22" fillId="8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22" fillId="8" borderId="3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5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_Boletim 156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ADB9CA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DC3E6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externalLink" Target="externalLinks/externalLink5.xml"/><Relationship Id="rId5" Type="http://schemas.openxmlformats.org/officeDocument/2006/relationships/externalLink" Target="externalLinks/externalLink2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565560</xdr:colOff>
      <xdr:row>41</xdr:row>
      <xdr:rowOff>802080</xdr:rowOff>
    </xdr:from>
    <xdr:to>
      <xdr:col>3</xdr:col>
      <xdr:colOff>2178720</xdr:colOff>
      <xdr:row>46</xdr:row>
      <xdr:rowOff>182880</xdr:rowOff>
    </xdr:to>
    <xdr:sp>
      <xdr:nvSpPr>
        <xdr:cNvPr id="0" name="CustomShape 1"/>
        <xdr:cNvSpPr/>
      </xdr:nvSpPr>
      <xdr:spPr>
        <a:xfrm flipH="1">
          <a:off x="565560" y="11477520"/>
          <a:ext cx="3737160" cy="11048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________________________________________</a:t>
          </a:r>
          <a:endParaRPr/>
        </a:p>
        <a:p>
          <a:pPr algn="ctr">
            <a:lnSpc>
              <a:spcPct val="100000"/>
            </a:lnSpc>
          </a:pP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Gabriela de Oliveira Freire Silva</a:t>
          </a: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Engenheira  Responsável</a:t>
          </a: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CREA: 5070252260</a:t>
          </a: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ART:28027230190819288</a:t>
          </a:r>
          <a:endParaRPr/>
        </a:p>
      </xdr:txBody>
    </xdr:sp>
    <xdr:clientData/>
  </xdr:twoCellAnchor>
  <xdr:twoCellAnchor editAs="oneCell">
    <xdr:from>
      <xdr:col>3</xdr:col>
      <xdr:colOff>2701080</xdr:colOff>
      <xdr:row>49</xdr:row>
      <xdr:rowOff>113400</xdr:rowOff>
    </xdr:from>
    <xdr:to>
      <xdr:col>8</xdr:col>
      <xdr:colOff>1285200</xdr:colOff>
      <xdr:row>53</xdr:row>
      <xdr:rowOff>122760</xdr:rowOff>
    </xdr:to>
    <xdr:sp>
      <xdr:nvSpPr>
        <xdr:cNvPr id="1" name="CustomShape 1"/>
        <xdr:cNvSpPr/>
      </xdr:nvSpPr>
      <xdr:spPr>
        <a:xfrm flipH="1">
          <a:off x="4825080" y="13103280"/>
          <a:ext cx="4870440" cy="79992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______________________________________</a:t>
          </a:r>
          <a:endParaRPr/>
        </a:p>
        <a:p>
          <a:pPr algn="ctr">
            <a:lnSpc>
              <a:spcPct val="100000"/>
            </a:lnSpc>
          </a:pP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Cristiano Salmeirão </a:t>
          </a: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Prefeito Municipal</a:t>
          </a:r>
          <a:endParaRPr/>
        </a:p>
      </xdr:txBody>
    </xdr:sp>
    <xdr:clientData/>
  </xdr:twoCellAnchor>
  <xdr:twoCellAnchor editAs="oneCell">
    <xdr:from>
      <xdr:col>4</xdr:col>
      <xdr:colOff>238680</xdr:colOff>
      <xdr:row>41</xdr:row>
      <xdr:rowOff>808920</xdr:rowOff>
    </xdr:from>
    <xdr:to>
      <xdr:col>8</xdr:col>
      <xdr:colOff>813600</xdr:colOff>
      <xdr:row>46</xdr:row>
      <xdr:rowOff>189720</xdr:rowOff>
    </xdr:to>
    <xdr:sp>
      <xdr:nvSpPr>
        <xdr:cNvPr id="2" name="CustomShape 1"/>
        <xdr:cNvSpPr/>
      </xdr:nvSpPr>
      <xdr:spPr>
        <a:xfrm flipH="1">
          <a:off x="5353560" y="11484360"/>
          <a:ext cx="3870360" cy="110484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_________________________________________</a:t>
          </a:r>
          <a:endParaRPr/>
        </a:p>
        <a:p>
          <a:pPr algn="ctr">
            <a:lnSpc>
              <a:spcPct val="100000"/>
            </a:lnSpc>
          </a:pP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Saulo Giampietro</a:t>
          </a: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Secretário de Obras</a:t>
          </a:r>
          <a:endParaRPr/>
        </a:p>
      </xdr:txBody>
    </xdr:sp>
    <xdr:clientData/>
  </xdr:twoCellAnchor>
  <xdr:twoCellAnchor editAs="oneCell">
    <xdr:from>
      <xdr:col>2</xdr:col>
      <xdr:colOff>383760</xdr:colOff>
      <xdr:row>1</xdr:row>
      <xdr:rowOff>48240</xdr:rowOff>
    </xdr:from>
    <xdr:to>
      <xdr:col>7</xdr:col>
      <xdr:colOff>226800</xdr:colOff>
      <xdr:row>5</xdr:row>
      <xdr:rowOff>495720</xdr:rowOff>
    </xdr:to>
    <xdr:pic>
      <xdr:nvPicPr>
        <xdr:cNvPr id="3" name="Imagem 1" descr=""/>
        <xdr:cNvPicPr/>
      </xdr:nvPicPr>
      <xdr:blipFill>
        <a:blip r:embed="rId1"/>
        <a:stretch/>
      </xdr:blipFill>
      <xdr:spPr>
        <a:xfrm>
          <a:off x="1459800" y="238680"/>
          <a:ext cx="6215400" cy="1209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391320</xdr:colOff>
      <xdr:row>41</xdr:row>
      <xdr:rowOff>961200</xdr:rowOff>
    </xdr:from>
    <xdr:to>
      <xdr:col>8</xdr:col>
      <xdr:colOff>966240</xdr:colOff>
      <xdr:row>47</xdr:row>
      <xdr:rowOff>151560</xdr:rowOff>
    </xdr:to>
    <xdr:sp>
      <xdr:nvSpPr>
        <xdr:cNvPr id="4" name="CustomShape 1"/>
        <xdr:cNvSpPr/>
      </xdr:nvSpPr>
      <xdr:spPr>
        <a:xfrm flipH="1">
          <a:off x="5506200" y="11636640"/>
          <a:ext cx="3870360" cy="110484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_________________________________________</a:t>
          </a:r>
          <a:endParaRPr/>
        </a:p>
        <a:p>
          <a:pPr algn="ctr">
            <a:lnSpc>
              <a:spcPct val="100000"/>
            </a:lnSpc>
          </a:pP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Alexandre J. S. Lasila</a:t>
          </a: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Secretário Adjunto de Obras</a:t>
          </a:r>
          <a:endParaRPr/>
        </a:p>
      </xdr:txBody>
    </xdr:sp>
    <xdr:clientData/>
  </xdr:twoCellAnchor>
  <xdr:twoCellAnchor editAs="oneCell">
    <xdr:from>
      <xdr:col>0</xdr:col>
      <xdr:colOff>93600</xdr:colOff>
      <xdr:row>49</xdr:row>
      <xdr:rowOff>76320</xdr:rowOff>
    </xdr:from>
    <xdr:to>
      <xdr:col>3</xdr:col>
      <xdr:colOff>2633400</xdr:colOff>
      <xdr:row>53</xdr:row>
      <xdr:rowOff>85680</xdr:rowOff>
    </xdr:to>
    <xdr:sp>
      <xdr:nvSpPr>
        <xdr:cNvPr id="5" name="CustomShape 1"/>
        <xdr:cNvSpPr/>
      </xdr:nvSpPr>
      <xdr:spPr>
        <a:xfrm flipH="1">
          <a:off x="93600" y="13066200"/>
          <a:ext cx="4663800" cy="79992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______________________________________</a:t>
          </a:r>
          <a:endParaRPr/>
        </a:p>
        <a:p>
          <a:pPr algn="ctr">
            <a:lnSpc>
              <a:spcPct val="100000"/>
            </a:lnSpc>
          </a:pP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Saulo Giampietro</a:t>
          </a:r>
          <a:endParaRPr/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Secretário de Obras</a:t>
          </a:r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26280</xdr:colOff>
      <xdr:row>18</xdr:row>
      <xdr:rowOff>38160</xdr:rowOff>
    </xdr:from>
    <xdr:to>
      <xdr:col>3</xdr:col>
      <xdr:colOff>534600</xdr:colOff>
      <xdr:row>22</xdr:row>
      <xdr:rowOff>162000</xdr:rowOff>
    </xdr:to>
    <xdr:sp>
      <xdr:nvSpPr>
        <xdr:cNvPr id="6" name="CustomShape 1"/>
        <xdr:cNvSpPr/>
      </xdr:nvSpPr>
      <xdr:spPr>
        <a:xfrm flipH="1">
          <a:off x="26280" y="3524040"/>
          <a:ext cx="4241880" cy="91440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pPr algn="ctr">
            <a:lnSpc>
              <a:spcPct val="100000"/>
            </a:lnSpc>
          </a:pPr>
          <a:r>
            <a:rPr lang="pt-BR" sz="12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________________________________________</a:t>
          </a:r>
          <a:endParaRPr/>
        </a:p>
        <a:p>
          <a:pPr algn="ctr">
            <a:lnSpc>
              <a:spcPct val="100000"/>
            </a:lnSpc>
          </a:pPr>
          <a:endParaRPr/>
        </a:p>
        <a:p>
          <a:pPr algn="ctr">
            <a:lnSpc>
              <a:spcPct val="100000"/>
            </a:lnSpc>
          </a:pPr>
          <a:r>
            <a:rPr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Gabriela de Oliveira Freire Silva</a:t>
          </a:r>
          <a:endParaRPr/>
        </a:p>
        <a:p>
          <a:pPr algn="ctr">
            <a:lnSpc>
              <a:spcPct val="100000"/>
            </a:lnSpc>
          </a:pPr>
          <a:r>
            <a:rPr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Engenheira  Responsável</a:t>
          </a:r>
          <a:endParaRPr/>
        </a:p>
        <a:p>
          <a:pPr algn="ctr">
            <a:lnSpc>
              <a:spcPct val="100000"/>
            </a:lnSpc>
          </a:pPr>
          <a:r>
            <a:rPr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CREA: 5070252260</a:t>
          </a:r>
          <a:endParaRPr/>
        </a:p>
        <a:p>
          <a:pPr algn="ctr">
            <a:lnSpc>
              <a:spcPct val="100000"/>
            </a:lnSpc>
          </a:pPr>
          <a:r>
            <a:rPr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ART:28027230190819288</a:t>
          </a:r>
          <a:endParaRPr/>
        </a:p>
      </xdr:txBody>
    </xdr:sp>
    <xdr:clientData/>
  </xdr:twoCellAnchor>
  <xdr:twoCellAnchor editAs="oneCell">
    <xdr:from>
      <xdr:col>4</xdr:col>
      <xdr:colOff>501480</xdr:colOff>
      <xdr:row>26</xdr:row>
      <xdr:rowOff>130320</xdr:rowOff>
    </xdr:from>
    <xdr:to>
      <xdr:col>7</xdr:col>
      <xdr:colOff>1083960</xdr:colOff>
      <xdr:row>30</xdr:row>
      <xdr:rowOff>168120</xdr:rowOff>
    </xdr:to>
    <xdr:sp>
      <xdr:nvSpPr>
        <xdr:cNvPr id="7" name="CustomShape 1"/>
        <xdr:cNvSpPr/>
      </xdr:nvSpPr>
      <xdr:spPr>
        <a:xfrm flipH="1">
          <a:off x="4873320" y="5187960"/>
          <a:ext cx="3668400" cy="79992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pPr algn="ctr">
            <a:lnSpc>
              <a:spcPct val="100000"/>
            </a:lnSpc>
          </a:pPr>
          <a:r>
            <a:rPr lang="pt-BR" sz="12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______________________________________</a:t>
          </a:r>
          <a:endParaRPr/>
        </a:p>
        <a:p>
          <a:pPr algn="ctr">
            <a:lnSpc>
              <a:spcPct val="100000"/>
            </a:lnSpc>
          </a:pPr>
          <a:endParaRPr/>
        </a:p>
        <a:p>
          <a:pPr algn="ctr">
            <a:lnSpc>
              <a:spcPct val="100000"/>
            </a:lnSpc>
          </a:pPr>
          <a:r>
            <a:rPr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Cristiano Salmeirão </a:t>
          </a:r>
          <a:endParaRPr/>
        </a:p>
        <a:p>
          <a:pPr algn="ctr">
            <a:lnSpc>
              <a:spcPct val="100000"/>
            </a:lnSpc>
          </a:pPr>
          <a:r>
            <a:rPr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Prefeito Municipal</a:t>
          </a:r>
          <a:endParaRPr/>
        </a:p>
      </xdr:txBody>
    </xdr:sp>
    <xdr:clientData/>
  </xdr:twoCellAnchor>
  <xdr:twoCellAnchor editAs="oneCell">
    <xdr:from>
      <xdr:col>4</xdr:col>
      <xdr:colOff>315720</xdr:colOff>
      <xdr:row>18</xdr:row>
      <xdr:rowOff>45000</xdr:rowOff>
    </xdr:from>
    <xdr:to>
      <xdr:col>8</xdr:col>
      <xdr:colOff>45720</xdr:colOff>
      <xdr:row>23</xdr:row>
      <xdr:rowOff>130680</xdr:rowOff>
    </xdr:to>
    <xdr:sp>
      <xdr:nvSpPr>
        <xdr:cNvPr id="8" name="CustomShape 1"/>
        <xdr:cNvSpPr/>
      </xdr:nvSpPr>
      <xdr:spPr>
        <a:xfrm flipH="1">
          <a:off x="4687560" y="3530880"/>
          <a:ext cx="3921120" cy="107640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pPr algn="ctr">
            <a:lnSpc>
              <a:spcPct val="100000"/>
            </a:lnSpc>
          </a:pPr>
          <a:r>
            <a:rPr lang="pt-BR" sz="12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_________________________________________</a:t>
          </a:r>
          <a:endParaRPr/>
        </a:p>
        <a:p>
          <a:pPr algn="ctr">
            <a:lnSpc>
              <a:spcPct val="100000"/>
            </a:lnSpc>
          </a:pPr>
          <a:endParaRPr/>
        </a:p>
        <a:p>
          <a:pPr algn="ctr">
            <a:lnSpc>
              <a:spcPct val="100000"/>
            </a:lnSpc>
          </a:pPr>
          <a:r>
            <a:rPr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Alexandre J. S. Lasila</a:t>
          </a:r>
          <a:endParaRPr/>
        </a:p>
        <a:p>
          <a:pPr algn="ctr">
            <a:lnSpc>
              <a:spcPct val="100000"/>
            </a:lnSpc>
          </a:pPr>
          <a:r>
            <a:rPr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Secretário Adjunto de Obras</a:t>
          </a:r>
          <a:endParaRPr/>
        </a:p>
      </xdr:txBody>
    </xdr:sp>
    <xdr:clientData/>
  </xdr:twoCellAnchor>
  <xdr:twoCellAnchor editAs="oneCell">
    <xdr:from>
      <xdr:col>0</xdr:col>
      <xdr:colOff>26280</xdr:colOff>
      <xdr:row>26</xdr:row>
      <xdr:rowOff>131040</xdr:rowOff>
    </xdr:from>
    <xdr:to>
      <xdr:col>4</xdr:col>
      <xdr:colOff>102240</xdr:colOff>
      <xdr:row>30</xdr:row>
      <xdr:rowOff>168840</xdr:rowOff>
    </xdr:to>
    <xdr:sp>
      <xdr:nvSpPr>
        <xdr:cNvPr id="9" name="CustomShape 1"/>
        <xdr:cNvSpPr/>
      </xdr:nvSpPr>
      <xdr:spPr>
        <a:xfrm flipH="1">
          <a:off x="26280" y="5188680"/>
          <a:ext cx="4447800" cy="799920"/>
        </a:xfrm>
        <a:prstGeom prst="rect">
          <a:avLst/>
        </a:prstGeom>
        <a:solidFill>
          <a:schemeClr val="lt1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/>
        <a:p>
          <a:pPr algn="ctr">
            <a:lnSpc>
              <a:spcPct val="100000"/>
            </a:lnSpc>
          </a:pPr>
          <a:r>
            <a:rPr lang="pt-BR" sz="12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______________________________________</a:t>
          </a:r>
          <a:endParaRPr/>
        </a:p>
        <a:p>
          <a:pPr algn="ctr">
            <a:lnSpc>
              <a:spcPct val="100000"/>
            </a:lnSpc>
          </a:pPr>
          <a:endParaRPr/>
        </a:p>
        <a:p>
          <a:pPr algn="ctr">
            <a:lnSpc>
              <a:spcPct val="100000"/>
            </a:lnSpc>
          </a:pPr>
          <a:r>
            <a:rPr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Saulo Giampietro</a:t>
          </a:r>
          <a:endParaRPr/>
        </a:p>
        <a:p>
          <a:pPr algn="ctr">
            <a:lnSpc>
              <a:spcPct val="100000"/>
            </a:lnSpc>
          </a:pPr>
          <a:r>
            <a:rPr lang="pt-BR" sz="1100" spc="-1" strike="noStrike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Secretário de Obras</a:t>
          </a:r>
          <a:endParaRPr/>
        </a:p>
      </xdr:txBody>
    </xdr:sp>
    <xdr:clientData/>
  </xdr:twoCellAnchor>
</xdr:wsDr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C&#225;lculo.xlsx" TargetMode="External"/>
</Relationships>
</file>

<file path=xl/externalLinks/_rels/externalLink5.xml.rels><?xml version="1.0" encoding="UTF-8"?>
<Relationships xmlns="http://schemas.openxmlformats.org/package/2006/relationships"><Relationship Id="rId1" Type="http://schemas.openxmlformats.org/officeDocument/2006/relationships/externalLinkPath" Target="1" TargetMode="External"/>
</Relationships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lanilha1"/>
    </sheetNames>
    <sheetDataSet>
      <sheetData sheetId="0">
        <row r="30">
          <cell r="A30">
            <v>21254.3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/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1:48"/>
  <sheetViews>
    <sheetView windowProtection="false" showFormulas="false" showGridLines="true" showRowColHeaders="true" showZeros="true" rightToLeft="false" tabSelected="true" showOutlineSymbols="true" defaultGridColor="true" view="pageBreakPreview" topLeftCell="A22" colorId="64" zoomScale="85" zoomScaleNormal="85" zoomScalePageLayoutView="85" workbookViewId="0">
      <selection pane="topLeft" activeCell="N36" activeCellId="0" sqref="N36"/>
    </sheetView>
  </sheetViews>
  <sheetFormatPr defaultRowHeight="15"/>
  <cols>
    <col collapsed="false" hidden="false" max="1" min="1" style="1" width="8.63775510204082"/>
    <col collapsed="false" hidden="false" max="2" min="2" style="1" width="6.61224489795918"/>
    <col collapsed="false" hidden="false" max="3" min="3" style="1" width="14.8469387755102"/>
    <col collapsed="false" hidden="false" max="4" min="4" style="1" width="42.3877551020408"/>
    <col collapsed="false" hidden="false" max="5" min="5" style="2" width="10.1224489795918"/>
    <col collapsed="false" hidden="false" max="6" min="6" style="1" width="9.98979591836735"/>
    <col collapsed="false" hidden="false" max="7" min="7" style="1" width="12.9591836734694"/>
    <col collapsed="false" hidden="false" max="8" min="8" style="1" width="13.6326530612245"/>
    <col collapsed="false" hidden="false" max="9" min="9" style="1" width="18.765306122449"/>
    <col collapsed="false" hidden="false" max="13" min="10" style="1" width="9.04591836734694"/>
    <col collapsed="false" hidden="false" max="14" min="14" style="1" width="16.6020408163265"/>
    <col collapsed="false" hidden="false" max="15" min="15" style="1" width="9.04591836734694"/>
    <col collapsed="false" hidden="false" max="16" min="16" style="1" width="15.6581632653061"/>
    <col collapsed="false" hidden="false" max="1025" min="17" style="1" width="9.04591836734694"/>
  </cols>
  <sheetData>
    <row r="1" customFormat="false" ht="15" hidden="false" customHeight="false" outlineLevel="0" collapsed="false">
      <c r="A1" s="0"/>
      <c r="B1" s="0"/>
      <c r="C1" s="3"/>
      <c r="D1" s="3"/>
      <c r="E1" s="3"/>
      <c r="F1" s="3"/>
      <c r="G1" s="3"/>
      <c r="H1" s="3"/>
      <c r="I1" s="3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5" hidden="false" customHeight="false" outlineLevel="0" collapsed="false">
      <c r="A2" s="0"/>
      <c r="B2" s="0"/>
      <c r="C2" s="4"/>
      <c r="D2" s="4"/>
      <c r="E2" s="4"/>
      <c r="F2" s="4"/>
      <c r="G2" s="4"/>
      <c r="H2" s="4"/>
      <c r="I2" s="4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5" hidden="false" customHeight="false" outlineLevel="0" collapsed="false">
      <c r="A3" s="5"/>
      <c r="B3" s="5"/>
      <c r="C3" s="4"/>
      <c r="D3" s="4"/>
      <c r="E3" s="4"/>
      <c r="F3" s="4"/>
      <c r="G3" s="4"/>
      <c r="H3" s="4"/>
      <c r="I3" s="4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5" hidden="false" customHeight="false" outlineLevel="0" collapsed="false">
      <c r="A4" s="5"/>
      <c r="B4" s="5"/>
      <c r="C4" s="6"/>
      <c r="D4" s="6"/>
      <c r="E4" s="6"/>
      <c r="F4" s="6"/>
      <c r="G4" s="6"/>
      <c r="H4" s="6"/>
      <c r="I4" s="6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5" hidden="false" customHeight="false" outlineLevel="0" collapsed="false">
      <c r="A5" s="5"/>
      <c r="B5" s="5"/>
      <c r="C5" s="5"/>
      <c r="D5" s="0"/>
      <c r="E5" s="0"/>
      <c r="F5" s="0"/>
      <c r="G5" s="0"/>
      <c r="H5" s="0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47.25" hidden="false" customHeight="true" outlineLevel="0" collapsed="false">
      <c r="A6" s="5"/>
      <c r="B6" s="5"/>
      <c r="C6" s="5"/>
      <c r="D6" s="0"/>
      <c r="E6" s="0"/>
      <c r="F6" s="0"/>
      <c r="G6" s="0"/>
      <c r="H6" s="0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5" hidden="false" customHeight="false" outlineLevel="0" collapsed="false">
      <c r="A7" s="7" t="s">
        <v>0</v>
      </c>
      <c r="B7" s="7"/>
      <c r="C7" s="7"/>
      <c r="D7" s="7"/>
      <c r="E7" s="7"/>
      <c r="F7" s="7"/>
      <c r="G7" s="7"/>
      <c r="H7" s="7"/>
      <c r="I7" s="7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8" hidden="false" customHeight="true" outlineLevel="0" collapsed="false">
      <c r="A8" s="5"/>
      <c r="B8" s="5"/>
      <c r="C8" s="5"/>
      <c r="D8" s="5"/>
      <c r="E8" s="0"/>
      <c r="F8" s="5"/>
      <c r="G8" s="5"/>
      <c r="H8" s="5"/>
      <c r="I8" s="5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5.75" hidden="false" customHeight="true" outlineLevel="0" collapsed="false">
      <c r="A9" s="8" t="s">
        <v>1</v>
      </c>
      <c r="B9" s="8"/>
      <c r="C9" s="8"/>
      <c r="D9" s="8"/>
      <c r="E9" s="8"/>
      <c r="F9" s="8"/>
      <c r="G9" s="8"/>
      <c r="H9" s="8"/>
      <c r="I9" s="8"/>
      <c r="J9" s="5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5.75" hidden="false" customHeight="false" outlineLevel="0" collapsed="false">
      <c r="A10" s="9"/>
      <c r="B10" s="9"/>
      <c r="C10" s="9"/>
      <c r="D10" s="9"/>
      <c r="E10" s="10"/>
      <c r="F10" s="9"/>
      <c r="G10" s="9"/>
      <c r="H10" s="9"/>
      <c r="I10" s="9"/>
      <c r="J10" s="5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5.75" hidden="false" customHeight="false" outlineLevel="0" collapsed="false">
      <c r="A11" s="11" t="s">
        <v>2</v>
      </c>
      <c r="B11" s="11"/>
      <c r="C11" s="11"/>
      <c r="D11" s="11"/>
      <c r="E11" s="11"/>
      <c r="F11" s="11"/>
      <c r="G11" s="11"/>
      <c r="H11" s="11"/>
      <c r="I11" s="11"/>
      <c r="J11" s="5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21.75" hidden="false" customHeight="true" outlineLevel="0" collapsed="false">
      <c r="A12" s="12" t="s">
        <v>3</v>
      </c>
      <c r="B12" s="12"/>
      <c r="C12" s="12"/>
      <c r="D12" s="12"/>
      <c r="E12" s="12"/>
      <c r="F12" s="12"/>
      <c r="G12" s="12"/>
      <c r="H12" s="12"/>
      <c r="I12" s="12"/>
      <c r="J12" s="5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5.75" hidden="false" customHeight="false" outlineLevel="0" collapsed="false">
      <c r="A13" s="12"/>
      <c r="B13" s="12"/>
      <c r="C13" s="12"/>
      <c r="D13" s="12"/>
      <c r="E13" s="13"/>
      <c r="F13" s="12"/>
      <c r="G13" s="12"/>
      <c r="H13" s="12"/>
      <c r="I13" s="12"/>
      <c r="J13" s="5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s="17" customFormat="true" ht="27" hidden="false" customHeight="true" outlineLevel="0" collapsed="false">
      <c r="A14" s="14" t="s">
        <v>4</v>
      </c>
      <c r="B14" s="15" t="s">
        <v>5</v>
      </c>
      <c r="C14" s="15" t="s">
        <v>6</v>
      </c>
      <c r="D14" s="16" t="s">
        <v>7</v>
      </c>
      <c r="E14" s="15" t="s">
        <v>8</v>
      </c>
      <c r="F14" s="15" t="s">
        <v>9</v>
      </c>
      <c r="G14" s="15" t="s">
        <v>10</v>
      </c>
      <c r="H14" s="16" t="s">
        <v>11</v>
      </c>
      <c r="I14" s="15" t="s">
        <v>12</v>
      </c>
    </row>
    <row r="15" customFormat="false" ht="23.25" hidden="false" customHeight="true" outlineLevel="0" collapsed="false">
      <c r="A15" s="18" t="s">
        <v>13</v>
      </c>
      <c r="B15" s="18"/>
      <c r="C15" s="18"/>
      <c r="D15" s="18"/>
      <c r="E15" s="18"/>
      <c r="F15" s="18"/>
      <c r="G15" s="18"/>
      <c r="H15" s="18"/>
      <c r="I15" s="18"/>
      <c r="J15" s="5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s="24" customFormat="true" ht="21" hidden="false" customHeight="true" outlineLevel="0" collapsed="false">
      <c r="A16" s="19" t="s">
        <v>14</v>
      </c>
      <c r="B16" s="19"/>
      <c r="C16" s="20" t="s">
        <v>15</v>
      </c>
      <c r="D16" s="21"/>
      <c r="E16" s="21"/>
      <c r="F16" s="21"/>
      <c r="G16" s="21"/>
      <c r="H16" s="21"/>
      <c r="I16" s="22"/>
      <c r="J16" s="23"/>
    </row>
    <row r="17" s="24" customFormat="true" ht="18.75" hidden="false" customHeight="true" outlineLevel="0" collapsed="false">
      <c r="A17" s="25" t="s">
        <v>16</v>
      </c>
      <c r="B17" s="26" t="s">
        <v>17</v>
      </c>
      <c r="C17" s="27" t="s">
        <v>18</v>
      </c>
      <c r="D17" s="28" t="s">
        <v>19</v>
      </c>
      <c r="E17" s="29" t="n">
        <v>2.5</v>
      </c>
      <c r="F17" s="30" t="s">
        <v>20</v>
      </c>
      <c r="G17" s="31" t="n">
        <v>337.25</v>
      </c>
      <c r="H17" s="31" t="n">
        <f aca="false">(G17*$B$33)+G17</f>
        <v>411.5799</v>
      </c>
      <c r="I17" s="32" t="n">
        <f aca="false">ROUND((H17*E17),2)</f>
        <v>1028.95</v>
      </c>
      <c r="J17" s="23"/>
    </row>
    <row r="18" customFormat="false" ht="21" hidden="false" customHeight="true" outlineLevel="0" collapsed="false">
      <c r="A18" s="33" t="s">
        <v>21</v>
      </c>
      <c r="B18" s="33"/>
      <c r="C18" s="33"/>
      <c r="D18" s="33"/>
      <c r="E18" s="33"/>
      <c r="F18" s="33"/>
      <c r="G18" s="33"/>
      <c r="H18" s="33"/>
      <c r="I18" s="34" t="n">
        <f aca="false">SUM(I17)</f>
        <v>1028.95</v>
      </c>
      <c r="J18" s="23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s="24" customFormat="true" ht="21" hidden="false" customHeight="true" outlineLevel="0" collapsed="false">
      <c r="A19" s="19" t="s">
        <v>22</v>
      </c>
      <c r="B19" s="19"/>
      <c r="C19" s="35" t="s">
        <v>23</v>
      </c>
      <c r="D19" s="36"/>
      <c r="E19" s="21"/>
      <c r="F19" s="21"/>
      <c r="G19" s="21"/>
      <c r="H19" s="21"/>
      <c r="I19" s="22"/>
      <c r="J19" s="23"/>
    </row>
    <row r="20" customFormat="false" ht="15" hidden="false" customHeight="false" outlineLevel="0" collapsed="false">
      <c r="A20" s="25" t="s">
        <v>24</v>
      </c>
      <c r="B20" s="26" t="s">
        <v>25</v>
      </c>
      <c r="C20" s="37" t="s">
        <v>26</v>
      </c>
      <c r="D20" s="38" t="s">
        <v>27</v>
      </c>
      <c r="E20" s="39" t="n">
        <f aca="false">[2]Planilha1!$A$30</f>
        <v>21254.3</v>
      </c>
      <c r="F20" s="30" t="s">
        <v>20</v>
      </c>
      <c r="G20" s="31" t="n">
        <v>0.63</v>
      </c>
      <c r="H20" s="31" t="n">
        <f aca="false">(G20*$B$33)+G20</f>
        <v>0.768852</v>
      </c>
      <c r="I20" s="32" t="n">
        <f aca="false">ROUND((H20*E20),2)</f>
        <v>16341.41</v>
      </c>
      <c r="J20" s="23"/>
      <c r="K20" s="0"/>
      <c r="L20" s="0"/>
      <c r="M20" s="0"/>
      <c r="N20" s="0"/>
      <c r="O20" s="0"/>
      <c r="P20" s="0"/>
      <c r="Q20" s="0"/>
      <c r="R20" s="0"/>
      <c r="S20" s="0"/>
      <c r="T20" s="0"/>
      <c r="U20" s="0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15" hidden="false" customHeight="false" outlineLevel="0" collapsed="false">
      <c r="A21" s="25" t="s">
        <v>28</v>
      </c>
      <c r="B21" s="26" t="s">
        <v>25</v>
      </c>
      <c r="C21" s="37" t="s">
        <v>29</v>
      </c>
      <c r="D21" s="38" t="s">
        <v>30</v>
      </c>
      <c r="E21" s="39" t="n">
        <f aca="false">[2]Planilha1!$A$30</f>
        <v>21254.3</v>
      </c>
      <c r="F21" s="30" t="s">
        <v>20</v>
      </c>
      <c r="G21" s="31" t="n">
        <v>5.3</v>
      </c>
      <c r="H21" s="31" t="n">
        <f aca="false">(G21*$B$33)+G21</f>
        <v>6.46812</v>
      </c>
      <c r="I21" s="32" t="n">
        <f aca="false">ROUND((H21*E21),2)</f>
        <v>137475.36</v>
      </c>
      <c r="J21" s="23"/>
      <c r="K21" s="0"/>
      <c r="L21" s="0"/>
      <c r="M21" s="0"/>
      <c r="N21" s="0"/>
      <c r="O21" s="0"/>
      <c r="P21" s="0"/>
      <c r="Q21" s="0"/>
      <c r="R21" s="0"/>
      <c r="S21" s="0"/>
      <c r="T21" s="0"/>
      <c r="U21" s="0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15" hidden="false" customHeight="false" outlineLevel="0" collapsed="false">
      <c r="A22" s="25" t="s">
        <v>28</v>
      </c>
      <c r="B22" s="40" t="s">
        <v>31</v>
      </c>
      <c r="C22" s="37" t="s">
        <v>32</v>
      </c>
      <c r="D22" s="38" t="s">
        <v>33</v>
      </c>
      <c r="E22" s="39" t="n">
        <f aca="false">E21*0.01</f>
        <v>212.543</v>
      </c>
      <c r="F22" s="30" t="s">
        <v>34</v>
      </c>
      <c r="G22" s="31" t="n">
        <v>741.17</v>
      </c>
      <c r="H22" s="31" t="n">
        <f aca="false">(G22*$B$33)+G22</f>
        <v>904.523868</v>
      </c>
      <c r="I22" s="32" t="n">
        <f aca="false">ROUND((H22*E22),2)</f>
        <v>192250.22</v>
      </c>
      <c r="J22" s="23"/>
      <c r="K22" s="0"/>
      <c r="L22" s="0"/>
      <c r="M22" s="0"/>
      <c r="N22" s="0"/>
      <c r="O22" s="0"/>
      <c r="P22" s="0"/>
      <c r="Q22" s="0"/>
      <c r="R22" s="0"/>
      <c r="S22" s="0"/>
      <c r="T22" s="0"/>
      <c r="U22" s="0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25.5" hidden="false" customHeight="false" outlineLevel="0" collapsed="false">
      <c r="A23" s="25" t="s">
        <v>28</v>
      </c>
      <c r="B23" s="41" t="s">
        <v>31</v>
      </c>
      <c r="C23" s="37" t="s">
        <v>35</v>
      </c>
      <c r="D23" s="38" t="s">
        <v>36</v>
      </c>
      <c r="E23" s="39" t="n">
        <f aca="false">E21*0.03</f>
        <v>637.629</v>
      </c>
      <c r="F23" s="30" t="s">
        <v>34</v>
      </c>
      <c r="G23" s="31" t="n">
        <v>844.7</v>
      </c>
      <c r="H23" s="31" t="n">
        <f aca="false">(G23*$B$33)+G23</f>
        <v>1030.87188</v>
      </c>
      <c r="I23" s="32" t="n">
        <f aca="false">ROUND((H23*E23),2)</f>
        <v>657313.81</v>
      </c>
      <c r="J23" s="23"/>
      <c r="K23" s="0"/>
      <c r="L23" s="0"/>
      <c r="M23" s="0"/>
      <c r="N23" s="0"/>
      <c r="O23" s="0"/>
      <c r="P23" s="0"/>
      <c r="Q23" s="0"/>
      <c r="R23" s="0"/>
      <c r="S23" s="0"/>
      <c r="T23" s="0"/>
      <c r="U23" s="0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customFormat="false" ht="21" hidden="false" customHeight="true" outlineLevel="0" collapsed="false">
      <c r="A24" s="33" t="s">
        <v>37</v>
      </c>
      <c r="B24" s="33"/>
      <c r="C24" s="33"/>
      <c r="D24" s="33"/>
      <c r="E24" s="33"/>
      <c r="F24" s="33"/>
      <c r="G24" s="33"/>
      <c r="H24" s="33"/>
      <c r="I24" s="34" t="n">
        <f aca="false">SUM(I20:I23)</f>
        <v>1003380.8</v>
      </c>
      <c r="J24" s="23"/>
      <c r="K24" s="0"/>
      <c r="L24" s="0"/>
      <c r="M24" s="0"/>
      <c r="N24" s="0"/>
      <c r="O24" s="0"/>
      <c r="P24" s="0"/>
      <c r="Q24" s="0"/>
      <c r="R24" s="0"/>
      <c r="S24" s="0"/>
      <c r="T24" s="0"/>
      <c r="U24" s="0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  <c r="AMF24" s="0"/>
      <c r="AMG24" s="0"/>
      <c r="AMH24" s="0"/>
      <c r="AMI24" s="0"/>
      <c r="AMJ24" s="0"/>
    </row>
    <row r="25" customFormat="false" ht="21" hidden="false" customHeight="true" outlineLevel="0" collapsed="false">
      <c r="A25" s="19" t="s">
        <v>38</v>
      </c>
      <c r="B25" s="19"/>
      <c r="C25" s="42" t="s">
        <v>39</v>
      </c>
      <c r="D25" s="42"/>
      <c r="E25" s="21"/>
      <c r="F25" s="21"/>
      <c r="G25" s="21"/>
      <c r="H25" s="21"/>
      <c r="I25" s="22"/>
      <c r="J25" s="23"/>
      <c r="K25" s="0"/>
      <c r="L25" s="0"/>
      <c r="M25" s="0"/>
      <c r="N25" s="0"/>
      <c r="O25" s="0"/>
      <c r="P25" s="0"/>
      <c r="Q25" s="0"/>
      <c r="R25" s="0"/>
      <c r="S25" s="0"/>
      <c r="T25" s="0"/>
      <c r="U25" s="0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18.75" hidden="false" customHeight="true" outlineLevel="0" collapsed="false">
      <c r="A26" s="43" t="s">
        <v>40</v>
      </c>
      <c r="B26" s="43"/>
      <c r="C26" s="44" t="s">
        <v>41</v>
      </c>
      <c r="D26" s="44"/>
      <c r="E26" s="45"/>
      <c r="F26" s="45"/>
      <c r="G26" s="45"/>
      <c r="H26" s="45"/>
      <c r="I26" s="46"/>
      <c r="J26" s="23"/>
      <c r="K26" s="0"/>
      <c r="L26" s="0"/>
      <c r="M26" s="0"/>
      <c r="N26" s="0"/>
      <c r="O26" s="0"/>
      <c r="P26" s="0"/>
      <c r="Q26" s="0"/>
      <c r="R26" s="0"/>
      <c r="S26" s="0"/>
      <c r="T26" s="0"/>
      <c r="U26" s="0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31.5" hidden="false" customHeight="true" outlineLevel="0" collapsed="false">
      <c r="A27" s="25" t="s">
        <v>16</v>
      </c>
      <c r="B27" s="26" t="s">
        <v>42</v>
      </c>
      <c r="C27" s="37" t="s">
        <v>43</v>
      </c>
      <c r="D27" s="38" t="s">
        <v>44</v>
      </c>
      <c r="E27" s="39" t="n">
        <v>24</v>
      </c>
      <c r="F27" s="30" t="s">
        <v>45</v>
      </c>
      <c r="G27" s="31" t="n">
        <v>92.3</v>
      </c>
      <c r="H27" s="31" t="n">
        <f aca="false">(G27*$B$33)+G27</f>
        <v>112.64292</v>
      </c>
      <c r="I27" s="32" t="n">
        <f aca="false">ROUND((H27*E27),2)</f>
        <v>2703.43</v>
      </c>
      <c r="J27" s="23"/>
      <c r="K27" s="0"/>
      <c r="L27" s="0"/>
      <c r="M27" s="0"/>
      <c r="N27" s="0"/>
      <c r="O27" s="0"/>
      <c r="P27" s="0"/>
      <c r="Q27" s="0"/>
      <c r="R27" s="0"/>
      <c r="S27" s="0"/>
      <c r="T27" s="0"/>
      <c r="U27" s="0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43.5" hidden="false" customHeight="true" outlineLevel="0" collapsed="false">
      <c r="A28" s="25" t="s">
        <v>16</v>
      </c>
      <c r="B28" s="26" t="s">
        <v>46</v>
      </c>
      <c r="C28" s="37" t="s">
        <v>47</v>
      </c>
      <c r="D28" s="38" t="s">
        <v>48</v>
      </c>
      <c r="E28" s="39" t="n">
        <f aca="false">E27/2*3</f>
        <v>36</v>
      </c>
      <c r="F28" s="30" t="s">
        <v>49</v>
      </c>
      <c r="G28" s="31" t="n">
        <v>56.2</v>
      </c>
      <c r="H28" s="31" t="n">
        <f aca="false">(G28*$B$33)+G28</f>
        <v>68.58648</v>
      </c>
      <c r="I28" s="32" t="n">
        <f aca="false">ROUND((H28*E28),2)</f>
        <v>2469.11</v>
      </c>
      <c r="J28" s="23"/>
      <c r="K28" s="0"/>
      <c r="L28" s="0"/>
      <c r="M28" s="0"/>
      <c r="N28" s="0"/>
      <c r="O28" s="0"/>
      <c r="P28" s="0"/>
      <c r="Q28" s="0"/>
      <c r="R28" s="0"/>
      <c r="S28" s="0"/>
      <c r="T28" s="0"/>
      <c r="U28" s="0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s="48" customFormat="true" ht="38.25" hidden="false" customHeight="false" outlineLevel="0" collapsed="false">
      <c r="A29" s="25" t="s">
        <v>16</v>
      </c>
      <c r="B29" s="26" t="s">
        <v>50</v>
      </c>
      <c r="C29" s="37" t="s">
        <v>51</v>
      </c>
      <c r="D29" s="38" t="s">
        <v>52</v>
      </c>
      <c r="E29" s="39" t="n">
        <f aca="false">E27/2*1</f>
        <v>12</v>
      </c>
      <c r="F29" s="30" t="s">
        <v>49</v>
      </c>
      <c r="G29" s="31" t="n">
        <v>52.45</v>
      </c>
      <c r="H29" s="31" t="n">
        <f aca="false">(G29*$B$33)+G29</f>
        <v>64.00998</v>
      </c>
      <c r="I29" s="32" t="n">
        <f aca="false">ROUND((H29*E29),2)</f>
        <v>768.12</v>
      </c>
      <c r="J29" s="47"/>
    </row>
    <row r="30" s="24" customFormat="true" ht="18.75" hidden="false" customHeight="true" outlineLevel="0" collapsed="false">
      <c r="A30" s="43" t="s">
        <v>53</v>
      </c>
      <c r="B30" s="43"/>
      <c r="C30" s="44" t="s">
        <v>54</v>
      </c>
      <c r="D30" s="44"/>
      <c r="E30" s="49"/>
      <c r="F30" s="45"/>
      <c r="G30" s="45"/>
      <c r="H30" s="45"/>
      <c r="I30" s="46"/>
      <c r="J30" s="23"/>
    </row>
    <row r="31" customFormat="false" ht="31.5" hidden="false" customHeight="true" outlineLevel="0" collapsed="false">
      <c r="A31" s="25" t="s">
        <v>16</v>
      </c>
      <c r="B31" s="26" t="s">
        <v>55</v>
      </c>
      <c r="C31" s="37" t="s">
        <v>56</v>
      </c>
      <c r="D31" s="38" t="s">
        <v>57</v>
      </c>
      <c r="E31" s="39" t="n">
        <v>21.15</v>
      </c>
      <c r="F31" s="30" t="s">
        <v>20</v>
      </c>
      <c r="G31" s="31" t="n">
        <v>14.1</v>
      </c>
      <c r="H31" s="31" t="n">
        <f aca="false">(G31*$B$33)+G31</f>
        <v>17.20764</v>
      </c>
      <c r="I31" s="32" t="n">
        <f aca="false">ROUND((H31*E31),2)</f>
        <v>363.94</v>
      </c>
      <c r="J31" s="23"/>
      <c r="N31" s="50"/>
      <c r="P31" s="51"/>
    </row>
    <row r="32" customFormat="false" ht="21" hidden="false" customHeight="true" outlineLevel="0" collapsed="false">
      <c r="A32" s="33" t="s">
        <v>37</v>
      </c>
      <c r="B32" s="33"/>
      <c r="C32" s="33"/>
      <c r="D32" s="33"/>
      <c r="E32" s="33"/>
      <c r="F32" s="33"/>
      <c r="G32" s="33"/>
      <c r="H32" s="33"/>
      <c r="I32" s="34" t="n">
        <f aca="false">I31+SUM(I27:I29)</f>
        <v>6304.6</v>
      </c>
      <c r="J32" s="52"/>
      <c r="N32" s="50"/>
      <c r="P32" s="50"/>
    </row>
    <row r="33" customFormat="false" ht="13.8" hidden="false" customHeight="false" outlineLevel="0" collapsed="false">
      <c r="A33" s="53" t="s">
        <v>58</v>
      </c>
      <c r="B33" s="54" t="n">
        <v>0.2204</v>
      </c>
      <c r="C33" s="54"/>
      <c r="D33" s="53"/>
      <c r="E33" s="55"/>
      <c r="F33" s="53"/>
      <c r="G33" s="53"/>
      <c r="H33" s="53"/>
      <c r="I33" s="56"/>
      <c r="J33" s="23"/>
      <c r="N33" s="50"/>
      <c r="P33" s="50"/>
    </row>
    <row r="34" customFormat="false" ht="13.8" hidden="false" customHeight="false" outlineLevel="0" collapsed="false">
      <c r="A34" s="57"/>
      <c r="B34" s="53"/>
      <c r="C34" s="53"/>
      <c r="D34" s="53"/>
      <c r="E34" s="53"/>
      <c r="F34" s="53"/>
      <c r="G34" s="53"/>
      <c r="H34" s="53"/>
      <c r="I34" s="56"/>
      <c r="J34" s="23"/>
      <c r="N34" s="50"/>
      <c r="P34" s="58"/>
    </row>
    <row r="35" customFormat="false" ht="21" hidden="false" customHeight="true" outlineLevel="0" collapsed="false">
      <c r="A35" s="59" t="s">
        <v>59</v>
      </c>
      <c r="B35" s="59"/>
      <c r="C35" s="59"/>
      <c r="D35" s="59"/>
      <c r="E35" s="59"/>
      <c r="F35" s="59"/>
      <c r="G35" s="59"/>
      <c r="H35" s="59"/>
      <c r="I35" s="60" t="n">
        <f aca="false">I24+I32+I18</f>
        <v>1010714.35</v>
      </c>
      <c r="N35" s="61"/>
      <c r="P35" s="61"/>
    </row>
    <row r="36" customFormat="false" ht="29.25" hidden="false" customHeight="true" outlineLevel="0" collapsed="false">
      <c r="A36" s="62" t="s">
        <v>60</v>
      </c>
      <c r="B36" s="62"/>
      <c r="C36" s="62"/>
      <c r="D36" s="62"/>
      <c r="E36" s="62"/>
      <c r="F36" s="62"/>
      <c r="G36" s="62"/>
      <c r="H36" s="62"/>
      <c r="I36" s="62"/>
      <c r="N36" s="61"/>
      <c r="P36" s="61"/>
    </row>
    <row r="37" customFormat="false" ht="15" hidden="false" customHeight="false" outlineLevel="0" collapsed="false">
      <c r="A37" s="63"/>
      <c r="B37" s="64"/>
      <c r="C37" s="65"/>
      <c r="D37" s="65"/>
      <c r="E37" s="66"/>
      <c r="F37" s="67"/>
      <c r="G37" s="67"/>
      <c r="H37" s="67"/>
      <c r="I37" s="67"/>
      <c r="P37" s="61"/>
    </row>
    <row r="38" customFormat="false" ht="15" hidden="false" customHeight="false" outlineLevel="0" collapsed="false">
      <c r="A38" s="68" t="s">
        <v>61</v>
      </c>
      <c r="B38" s="65"/>
      <c r="C38" s="68"/>
      <c r="D38" s="68"/>
      <c r="E38" s="68"/>
      <c r="F38" s="68"/>
      <c r="G38" s="68"/>
      <c r="H38" s="68"/>
      <c r="I38" s="68"/>
      <c r="P38" s="61"/>
    </row>
    <row r="39" customFormat="false" ht="15" hidden="false" customHeight="false" outlineLevel="0" collapsed="false">
      <c r="A39" s="68" t="s">
        <v>62</v>
      </c>
      <c r="B39" s="65"/>
      <c r="C39" s="68"/>
      <c r="D39" s="68"/>
      <c r="E39" s="68"/>
      <c r="F39" s="68"/>
      <c r="G39" s="68"/>
      <c r="H39" s="68"/>
      <c r="I39" s="68"/>
      <c r="P39" s="61"/>
    </row>
    <row r="40" customFormat="false" ht="15" hidden="false" customHeight="false" outlineLevel="0" collapsed="false">
      <c r="A40" s="68" t="s">
        <v>63</v>
      </c>
      <c r="B40" s="68"/>
      <c r="C40" s="68"/>
      <c r="D40" s="68"/>
      <c r="E40" s="68"/>
      <c r="F40" s="68"/>
      <c r="G40" s="68"/>
      <c r="H40" s="68"/>
      <c r="I40" s="68"/>
    </row>
    <row r="41" customFormat="false" ht="15" hidden="false" customHeight="false" outlineLevel="0" collapsed="false">
      <c r="A41" s="69"/>
      <c r="B41" s="68"/>
      <c r="C41" s="69"/>
      <c r="D41" s="69"/>
      <c r="E41" s="70"/>
      <c r="F41" s="7" t="s">
        <v>64</v>
      </c>
      <c r="G41" s="7"/>
      <c r="H41" s="7"/>
      <c r="I41" s="7"/>
    </row>
    <row r="42" customFormat="false" ht="75.75" hidden="false" customHeight="true" outlineLevel="0" collapsed="false"/>
    <row r="48" customFormat="false" ht="15.75" hidden="false" customHeight="false" outlineLevel="0" collapsed="false"/>
    <row r="49" customFormat="false" ht="15.75" hidden="false" customHeight="false" outlineLevel="0" collapsed="false"/>
    <row r="50" customFormat="false" ht="15.75" hidden="false" customHeight="false" outlineLevel="0" collapsed="false"/>
    <row r="51" customFormat="false" ht="15.75" hidden="false" customHeight="false" outlineLevel="0" collapsed="false"/>
    <row r="52" customFormat="false" ht="15.75" hidden="false" customHeight="false" outlineLevel="0" collapsed="false"/>
  </sheetData>
  <mergeCells count="24">
    <mergeCell ref="C1:I1"/>
    <mergeCell ref="C2:I2"/>
    <mergeCell ref="C3:I3"/>
    <mergeCell ref="C4:I4"/>
    <mergeCell ref="A7:I7"/>
    <mergeCell ref="A9:I9"/>
    <mergeCell ref="A11:I11"/>
    <mergeCell ref="A12:I12"/>
    <mergeCell ref="A15:I15"/>
    <mergeCell ref="A16:B16"/>
    <mergeCell ref="A18:H18"/>
    <mergeCell ref="A19:B19"/>
    <mergeCell ref="A24:H24"/>
    <mergeCell ref="A25:B25"/>
    <mergeCell ref="C25:D25"/>
    <mergeCell ref="A26:B26"/>
    <mergeCell ref="C26:D26"/>
    <mergeCell ref="A30:B30"/>
    <mergeCell ref="C30:D30"/>
    <mergeCell ref="A32:H32"/>
    <mergeCell ref="B33:C33"/>
    <mergeCell ref="A35:H35"/>
    <mergeCell ref="A36:I36"/>
    <mergeCell ref="F41:I41"/>
  </mergeCells>
  <printOptions headings="false" gridLines="false" gridLinesSet="true" horizontalCentered="true" verticalCentered="true"/>
  <pageMargins left="0.39375" right="0.3937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H20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15" activeCellId="0" sqref="C15"/>
    </sheetView>
  </sheetViews>
  <sheetFormatPr defaultRowHeight="15"/>
  <cols>
    <col collapsed="false" hidden="false" max="1" min="1" style="0" width="8.50510204081633"/>
    <col collapsed="false" hidden="false" max="2" min="2" style="0" width="28.0765306122449"/>
    <col collapsed="false" hidden="false" max="3" min="3" style="0" width="16.3316326530612"/>
    <col collapsed="false" hidden="false" max="4" min="4" style="0" width="9.04591836734694"/>
    <col collapsed="false" hidden="false" max="5" min="5" style="0" width="15.5255102040816"/>
    <col collapsed="false" hidden="false" max="6" min="6" style="0" width="12.5561224489796"/>
    <col collapsed="false" hidden="false" max="8" min="7" style="0" width="15.6581632653061"/>
    <col collapsed="false" hidden="false" max="1025" min="9" style="0" width="8.50510204081633"/>
  </cols>
  <sheetData>
    <row r="1" customFormat="false" ht="18" hidden="false" customHeight="false" outlineLevel="0" collapsed="false">
      <c r="A1" s="71" t="s">
        <v>65</v>
      </c>
      <c r="B1" s="71"/>
      <c r="C1" s="71"/>
      <c r="D1" s="71"/>
      <c r="E1" s="71"/>
      <c r="F1" s="71"/>
      <c r="G1" s="71"/>
      <c r="H1" s="71"/>
    </row>
    <row r="2" customFormat="false" ht="15" hidden="false" customHeight="false" outlineLevel="0" collapsed="false">
      <c r="A2" s="72"/>
      <c r="B2" s="72"/>
      <c r="C2" s="73"/>
      <c r="D2" s="72"/>
      <c r="E2" s="72"/>
      <c r="F2" s="72"/>
      <c r="G2" s="72"/>
      <c r="H2" s="72"/>
    </row>
    <row r="3" customFormat="false" ht="15" hidden="false" customHeight="false" outlineLevel="0" collapsed="false">
      <c r="A3" s="74" t="s">
        <v>66</v>
      </c>
      <c r="B3" s="75"/>
      <c r="C3" s="76"/>
      <c r="D3" s="75"/>
      <c r="E3" s="75"/>
      <c r="F3" s="77"/>
      <c r="G3" s="77"/>
      <c r="H3" s="78"/>
    </row>
    <row r="4" customFormat="false" ht="15" hidden="false" customHeight="false" outlineLevel="0" collapsed="false">
      <c r="A4" s="79" t="s">
        <v>67</v>
      </c>
      <c r="B4" s="80"/>
      <c r="C4" s="81"/>
      <c r="D4" s="80"/>
      <c r="E4" s="80"/>
      <c r="F4" s="82"/>
      <c r="G4" s="82"/>
      <c r="H4" s="83"/>
    </row>
    <row r="5" customFormat="false" ht="15" hidden="false" customHeight="false" outlineLevel="0" collapsed="false">
      <c r="A5" s="84" t="s">
        <v>68</v>
      </c>
      <c r="B5" s="85"/>
      <c r="C5" s="86"/>
      <c r="D5" s="85"/>
      <c r="E5" s="85"/>
      <c r="F5" s="87"/>
      <c r="G5" s="87"/>
      <c r="H5" s="88"/>
    </row>
    <row r="6" customFormat="false" ht="15.75" hidden="false" customHeight="false" outlineLevel="0" collapsed="false">
      <c r="A6" s="72"/>
      <c r="B6" s="89"/>
      <c r="C6" s="73"/>
      <c r="D6" s="72"/>
      <c r="E6" s="72"/>
      <c r="F6" s="72"/>
      <c r="G6" s="72"/>
      <c r="H6" s="72"/>
    </row>
    <row r="7" customFormat="false" ht="15" hidden="false" customHeight="false" outlineLevel="0" collapsed="false">
      <c r="A7" s="90" t="s">
        <v>5</v>
      </c>
      <c r="B7" s="91" t="s">
        <v>69</v>
      </c>
      <c r="C7" s="92" t="s">
        <v>70</v>
      </c>
      <c r="D7" s="90" t="s">
        <v>71</v>
      </c>
      <c r="E7" s="93" t="s">
        <v>72</v>
      </c>
      <c r="F7" s="93"/>
      <c r="G7" s="93" t="s">
        <v>73</v>
      </c>
      <c r="H7" s="93"/>
    </row>
    <row r="8" customFormat="false" ht="15" hidden="false" customHeight="false" outlineLevel="0" collapsed="false">
      <c r="A8" s="90"/>
      <c r="B8" s="90"/>
      <c r="C8" s="92"/>
      <c r="D8" s="90"/>
      <c r="E8" s="94" t="s">
        <v>74</v>
      </c>
      <c r="F8" s="95" t="s">
        <v>71</v>
      </c>
      <c r="G8" s="94" t="s">
        <v>74</v>
      </c>
      <c r="H8" s="95" t="s">
        <v>71</v>
      </c>
    </row>
    <row r="9" customFormat="false" ht="15" hidden="false" customHeight="false" outlineLevel="0" collapsed="false">
      <c r="A9" s="96" t="s">
        <v>14</v>
      </c>
      <c r="B9" s="97" t="str">
        <f aca="false">'Planilha Orçamentária'!C16</f>
        <v>Placa de obra</v>
      </c>
      <c r="C9" s="98" t="n">
        <f aca="false">'Planilha Orçamentária'!I18</f>
        <v>1028.95</v>
      </c>
      <c r="D9" s="99" t="n">
        <f aca="false">(C9/$C$12)*100</f>
        <v>0.101804233807505</v>
      </c>
      <c r="E9" s="100" t="n">
        <f aca="false">(F9/100)*C9</f>
        <v>1028.95</v>
      </c>
      <c r="F9" s="101" t="n">
        <v>100</v>
      </c>
      <c r="G9" s="102" t="n">
        <f aca="false">E9</f>
        <v>1028.95</v>
      </c>
      <c r="H9" s="103" t="n">
        <f aca="false">F9</f>
        <v>100</v>
      </c>
    </row>
    <row r="10" customFormat="false" ht="15" hidden="false" customHeight="false" outlineLevel="0" collapsed="false">
      <c r="A10" s="104" t="s">
        <v>22</v>
      </c>
      <c r="B10" s="105" t="s">
        <v>23</v>
      </c>
      <c r="C10" s="106" t="n">
        <f aca="false">'Planilha Orçamentária'!I24</f>
        <v>1003380.8</v>
      </c>
      <c r="D10" s="99" t="n">
        <f aca="false">(C10/$C$12)*100</f>
        <v>99.2744191274221</v>
      </c>
      <c r="E10" s="100" t="n">
        <f aca="false">(F10/100)*C10</f>
        <v>1003380.8</v>
      </c>
      <c r="F10" s="101" t="n">
        <v>100</v>
      </c>
      <c r="G10" s="102" t="n">
        <f aca="false">E10</f>
        <v>1003380.8</v>
      </c>
      <c r="H10" s="101" t="n">
        <f aca="false">F10</f>
        <v>100</v>
      </c>
    </row>
    <row r="11" customFormat="false" ht="15" hidden="false" customHeight="false" outlineLevel="0" collapsed="false">
      <c r="A11" s="107" t="s">
        <v>38</v>
      </c>
      <c r="B11" s="108" t="s">
        <v>39</v>
      </c>
      <c r="C11" s="106" t="n">
        <f aca="false">'Planilha Orçamentária'!I32</f>
        <v>6304.6</v>
      </c>
      <c r="D11" s="99" t="n">
        <f aca="false">(C11/$C$12)*100</f>
        <v>0.623776638770391</v>
      </c>
      <c r="E11" s="109" t="n">
        <f aca="false">(F11/100)*C11</f>
        <v>6304.6</v>
      </c>
      <c r="F11" s="101" t="n">
        <v>100</v>
      </c>
      <c r="G11" s="102" t="n">
        <f aca="false">E11</f>
        <v>6304.6</v>
      </c>
      <c r="H11" s="110" t="n">
        <f aca="false">F11</f>
        <v>100</v>
      </c>
    </row>
    <row r="12" customFormat="false" ht="15.75" hidden="false" customHeight="false" outlineLevel="0" collapsed="false">
      <c r="A12" s="111"/>
      <c r="B12" s="112" t="s">
        <v>75</v>
      </c>
      <c r="C12" s="113" t="n">
        <f aca="false">SUM(C9:C11)</f>
        <v>1010714.35</v>
      </c>
      <c r="D12" s="114" t="n">
        <f aca="false">(C12/C12)</f>
        <v>1</v>
      </c>
      <c r="E12" s="115" t="n">
        <f aca="false">SUM(E9:E11)</f>
        <v>1010714.35</v>
      </c>
      <c r="F12" s="116" t="n">
        <f aca="false">SUM(E9:E11)/C12</f>
        <v>1</v>
      </c>
      <c r="G12" s="115" t="n">
        <f aca="false">SUM(G9:G11)</f>
        <v>1010714.35</v>
      </c>
      <c r="H12" s="116" t="n">
        <f aca="false">SUM(G9:G11)/C12</f>
        <v>1</v>
      </c>
    </row>
    <row r="14" customFormat="false" ht="15" hidden="false" customHeight="false" outlineLevel="0" collapsed="false">
      <c r="A14" s="117" t="s">
        <v>76</v>
      </c>
      <c r="B14" s="117"/>
    </row>
    <row r="20" customFormat="false" ht="15.75" hidden="false" customHeight="false" outlineLevel="0" collapsed="false"/>
    <row r="21" customFormat="false" ht="15.75" hidden="false" customHeight="false" outlineLevel="0" collapsed="false"/>
    <row r="22" customFormat="false" ht="15.75" hidden="false" customHeight="false" outlineLevel="0" collapsed="false"/>
    <row r="23" customFormat="false" ht="15.75" hidden="false" customHeight="false" outlineLevel="0" collapsed="false"/>
    <row r="24" customFormat="false" ht="15.75" hidden="false" customHeight="false" outlineLevel="0" collapsed="false"/>
  </sheetData>
  <mergeCells count="8">
    <mergeCell ref="A1:H1"/>
    <mergeCell ref="A7:A8"/>
    <mergeCell ref="B7:B8"/>
    <mergeCell ref="C7:C8"/>
    <mergeCell ref="D7:D8"/>
    <mergeCell ref="E7:F7"/>
    <mergeCell ref="G7:H7"/>
    <mergeCell ref="A14:B14"/>
  </mergeCells>
  <printOptions headings="false" gridLines="false" gridLinesSet="true" horizontalCentered="true" verticalCentered="true"/>
  <pageMargins left="0.590277777777778" right="0.39375" top="1.42222222222222" bottom="0.7875" header="0.315277777777778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LibreOffice/5.0.0.5$Windows_x86 LibreOffice_project/1b1a90865e348b492231e1c451437d7a15bb262b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2016-02-29T18:01:22Z</dcterms:created>
  <dc:creator>Thi</dc:creator>
  <dc:language>pt-BR</dc:language>
  <cp:lastPrinted>2019-08-12T11:03:30Z</cp:lastPrinted>
  <dcterms:modified xsi:type="dcterms:W3CDTF">2019-08-14T09:30:04Z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